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cww-vs-fp\home\T007943\My Documents\Charlotte\PR24\Bioresources\Bioresources Cost Backcasting\Final Submission\"/>
    </mc:Choice>
  </mc:AlternateContent>
  <xr:revisionPtr revIDLastSave="0" documentId="8_{B3C9C0E7-1353-4DAB-8DE8-E470379FD504}" xr6:coauthVersionLast="47" xr6:coauthVersionMax="47" xr10:uidLastSave="{00000000-0000-0000-0000-000000000000}"/>
  <bookViews>
    <workbookView xWindow="-110" yWindow="-110" windowWidth="19420" windowHeight="10420" xr2:uid="{35A9A875-82B8-44A8-B984-B854A7C98E68}"/>
  </bookViews>
  <sheets>
    <sheet name="Cover" sheetId="15" r:id="rId1"/>
    <sheet name="Pre guidance&gt;&gt;" sheetId="16" r:id="rId2"/>
    <sheet name="OP_Liquor_Old" sheetId="12" r:id="rId3"/>
    <sheet name="Energy_G_Old" sheetId="13" r:id="rId4"/>
    <sheet name="New guidance&gt;&gt;" sheetId="17" r:id="rId5"/>
    <sheet name="OP_Liquor_New" sheetId="21" r:id="rId6"/>
    <sheet name="Energy_G_New" sheetId="22" r:id="rId7"/>
    <sheet name="Calculations&gt;&gt;" sheetId="24" r:id="rId8"/>
    <sheet name="Adjustment to model data" sheetId="28" r:id="rId9"/>
    <sheet name="Output&gt;&gt;" sheetId="18" r:id="rId10"/>
    <sheet name="F_Outputs_Old" sheetId="14" r:id="rId11"/>
    <sheet name="F_Outputs_New" sheetId="29" r:id="rId12"/>
  </sheets>
  <externalReferences>
    <externalReference r:id="rId13"/>
    <externalReference r:id="rId14"/>
    <externalReference r:id="rId1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8" hidden="1">'Adjustment to model data'!$A$3:$W$19</definedName>
    <definedName name="_xlnm._FilterDatabase" localSheetId="11" hidden="1">F_Outputs_New!$B$2:$F$2</definedName>
    <definedName name="_xlnm._FilterDatabase" localSheetId="10" hidden="1">F_Outputs_Old!$B$2:$F$2</definedName>
    <definedName name="_Order1" hidden="1">255</definedName>
    <definedName name="_Order2" hidden="1">255</definedName>
    <definedName name="Anglian_Water" localSheetId="11">#REF!</definedName>
    <definedName name="Anglian_Water" localSheetId="10">#REF!</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'[2]PC lists'!$N$8:$O$18</definedName>
    <definedName name="C_Leakage">'[1]PC lists'!$F$8:$G$26</definedName>
    <definedName name="C_MRepair">'[1]PC lists'!$J$8:$K$24</definedName>
    <definedName name="C_PCC">'[1]PC lists'!$H$8:$I$25</definedName>
    <definedName name="C_PI">'[2]PC lists'!$P$8:$Q$19</definedName>
    <definedName name="C_PSR">'[1]PC lists'!$X$8:$Y$24</definedName>
    <definedName name="C_RSFinS">'[1]PC lists'!$Z$8:$AA$18</definedName>
    <definedName name="C_RSRinD">'[1]PC lists'!$V$8:$W$24</definedName>
    <definedName name="C_SC">'[2]PC lists'!$R$8:$S$18</definedName>
    <definedName name="C_TWC">'[1]PC lists'!$T$8:$U$18</definedName>
    <definedName name="C_UOutage">'[1]PC lists'!$L$8:$M$24</definedName>
    <definedName name="C_WQC">'[1]PC lists'!$B$8:$C$24</definedName>
    <definedName name="C_WSI">'[1]PC lists'!$D$8:$E$24</definedName>
    <definedName name="CHK_TOL">[3]InpActive!$F$2028</definedName>
    <definedName name="CHK_TOL_TAX">[3]InpActive!$F$2030</definedName>
    <definedName name="Dŵr_Cymru" localSheetId="11">#REF!</definedName>
    <definedName name="Dŵr_Cymru" localSheetId="10">#REF!</definedName>
    <definedName name="F" localSheetId="6" hidden="1">{"bal",#N/A,FALSE,"working papers";"income",#N/A,FALSE,"working papers"}</definedName>
    <definedName name="F" localSheetId="3" hidden="1">{"bal",#N/A,FALSE,"working papers";"income",#N/A,FALSE,"working papers"}</definedName>
    <definedName name="F" localSheetId="11">{"bal",#N/A,FALSE,"working papers";"income",#N/A,FALSE,"working papers"}</definedName>
    <definedName name="F" localSheetId="10">{"bal",#N/A,FALSE,"working papers";"income",#N/A,FALSE,"working papers"}</definedName>
    <definedName name="F" localSheetId="5">{"bal",#N/A,FALSE,"working papers";"income",#N/A,FALSE,"working papers"}</definedName>
    <definedName name="F" localSheetId="2">{"bal",#N/A,FALSE,"working papers";"income",#N/A,FALSE,"working papers"}</definedName>
    <definedName name="F" hidden="1">{"bal",#N/A,FALSE,"working papers";"income",#N/A,FALSE,"working papers"}</definedName>
    <definedName name="fdraf" localSheetId="6" hidden="1">{"bal",#N/A,FALSE,"working papers";"income",#N/A,FALSE,"working papers"}</definedName>
    <definedName name="fdraf" localSheetId="3" hidden="1">{"bal",#N/A,FALSE,"working papers";"income",#N/A,FALSE,"working papers"}</definedName>
    <definedName name="fdraf" localSheetId="11">{"bal",#N/A,FALSE,"working papers";"income",#N/A,FALSE,"working papers"}</definedName>
    <definedName name="fdraf" localSheetId="10">{"bal",#N/A,FALSE,"working papers";"income",#N/A,FALSE,"working papers"}</definedName>
    <definedName name="fdraf" localSheetId="5">{"bal",#N/A,FALSE,"working papers";"income",#N/A,FALSE,"working papers"}</definedName>
    <definedName name="fdraf" localSheetId="2">{"bal",#N/A,FALSE,"working papers";"income",#N/A,FALSE,"working papers"}</definedName>
    <definedName name="fdraf" hidden="1">{"bal",#N/A,FALSE,"working papers";"income",#N/A,FALSE,"working papers"}</definedName>
    <definedName name="Fdraft" localSheetId="6" hidden="1">{"bal",#N/A,FALSE,"working papers";"income",#N/A,FALSE,"working papers"}</definedName>
    <definedName name="Fdraft" localSheetId="3" hidden="1">{"bal",#N/A,FALSE,"working papers";"income",#N/A,FALSE,"working papers"}</definedName>
    <definedName name="Fdraft" localSheetId="11">{"bal",#N/A,FALSE,"working papers";"income",#N/A,FALSE,"working papers"}</definedName>
    <definedName name="Fdraft" localSheetId="10">{"bal",#N/A,FALSE,"working papers";"income",#N/A,FALSE,"working papers"}</definedName>
    <definedName name="Fdraft" localSheetId="5">{"bal",#N/A,FALSE,"working papers";"income",#N/A,FALSE,"working papers"}</definedName>
    <definedName name="Fdraft" localSheetId="2">{"bal",#N/A,FALSE,"working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ew" hidden="1">{"bal",#N/A,FALSE,"working papers";"income",#N/A,FALSE,"working papers"}</definedName>
    <definedName name="Northumbrian_Water" localSheetId="11">#REF!</definedName>
    <definedName name="Northumbrian_Water" localSheetId="10">#REF!</definedName>
    <definedName name="_xlnm.Print_Area" localSheetId="6">Energy_G_New!$B$1:$M$7</definedName>
    <definedName name="_xlnm.Print_Area" localSheetId="3">Energy_G_Old!$B$1:$M$7</definedName>
    <definedName name="_xlnm.Print_Area" localSheetId="5">OP_Liquor_New!$B$1:$N$17</definedName>
    <definedName name="_xlnm.Print_Area" localSheetId="2">OP_Liquor_Old!$B$1:$N$17</definedName>
    <definedName name="_xlnm.Print_Titles" localSheetId="8">'Adjustment to model data'!$A:$F,'Adjustment to model data'!$1:$2</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localSheetId="6">5</definedName>
    <definedName name="RiskHasSettings" localSheetId="3">5</definedName>
    <definedName name="RiskHasSettings" localSheetId="11">5</definedName>
    <definedName name="RiskHasSettings" localSheetId="10">5</definedName>
    <definedName name="RiskHasSettings" localSheetId="5">5</definedName>
    <definedName name="RiskHasSettings" localSheetId="2">5</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Severn_Trent_Water__England" localSheetId="11">#REF!</definedName>
    <definedName name="Severn_Trent_Water__England" localSheetId="10">#REF!</definedName>
    <definedName name="South_West_Water" localSheetId="11">#REF!</definedName>
    <definedName name="South_West_Water" localSheetId="10">#REF!</definedName>
    <definedName name="Southern_Water" localSheetId="11">#REF!</definedName>
    <definedName name="Southern_Water" localSheetId="10">#REF!</definedName>
    <definedName name="Thames_Water" localSheetId="11">#REF!</definedName>
    <definedName name="Thames_Water" localSheetId="10">#REF!</definedName>
    <definedName name="TRK_TOL">[3]InpActive!$F$2032</definedName>
    <definedName name="United_Utilities" localSheetId="11">#REF!</definedName>
    <definedName name="United_Utilities" localSheetId="10">#REF!</definedName>
    <definedName name="Wessex_Water" localSheetId="11">#REF!</definedName>
    <definedName name="Wessex_Water" localSheetId="10">#REF!</definedName>
    <definedName name="wrn.papersdraft" localSheetId="6" hidden="1">{"bal",#N/A,FALSE,"working papers";"income",#N/A,FALSE,"working papers"}</definedName>
    <definedName name="wrn.papersdraft" localSheetId="3" hidden="1">{"bal",#N/A,FALSE,"working papers";"income",#N/A,FALSE,"working papers"}</definedName>
    <definedName name="wrn.papersdraft" localSheetId="11">{"bal",#N/A,FALSE,"working papers";"income",#N/A,FALSE,"working papers"}</definedName>
    <definedName name="wrn.papersdraft" localSheetId="10">{"bal",#N/A,FALSE,"working papers";"income",#N/A,FALSE,"working papers"}</definedName>
    <definedName name="wrn.papersdraft" localSheetId="5">{"bal",#N/A,FALSE,"working papers";"income",#N/A,FALSE,"working papers"}</definedName>
    <definedName name="wrn.papersdraft" localSheetId="2">{"bal",#N/A,FALSE,"working papers";"income",#N/A,FALSE,"working papers"}</definedName>
    <definedName name="wrn.papersdraft" hidden="1">{"bal",#N/A,FALSE,"working papers";"income",#N/A,FALSE,"working papers"}</definedName>
    <definedName name="wrn.wpapers." localSheetId="6" hidden="1">{"bal",#N/A,FALSE,"working papers";"income",#N/A,FALSE,"working papers"}</definedName>
    <definedName name="wrn.wpapers." localSheetId="3" hidden="1">{"bal",#N/A,FALSE,"working papers";"income",#N/A,FALSE,"working papers"}</definedName>
    <definedName name="wrn.wpapers." localSheetId="11">{"bal",#N/A,FALSE,"working papers";"income",#N/A,FALSE,"working papers"}</definedName>
    <definedName name="wrn.wpapers." localSheetId="10">{"bal",#N/A,FALSE,"working papers";"income",#N/A,FALSE,"working papers"}</definedName>
    <definedName name="wrn.wpapers." localSheetId="5">{"bal",#N/A,FALSE,"working papers";"income",#N/A,FALSE,"working papers"}</definedName>
    <definedName name="wrn.wpapers." localSheetId="2">{"bal",#N/A,FALSE,"working papers";"income",#N/A,FALSE,"working papers"}</definedName>
    <definedName name="wrn.wpapers." hidden="1">{"bal",#N/A,FALSE,"working papers";"income",#N/A,FALSE,"working papers"}</definedName>
    <definedName name="Yorkshire_Water" localSheetId="11">#REF!</definedName>
    <definedName name="Yorkshire_Water" localSheetId="10">#REF!</definedName>
    <definedName name="Z_1B259DF3_2D8D_4DFB_A9C4_F29F1CEBD105_.wvu.PrintArea" localSheetId="6" hidden="1">Energy_G_New!$B$1:$M$7</definedName>
    <definedName name="Z_1B259DF3_2D8D_4DFB_A9C4_F29F1CEBD105_.wvu.PrintArea" localSheetId="3" hidden="1">Energy_G_Old!$B$1:$M$7</definedName>
    <definedName name="Z_1B259DF3_2D8D_4DFB_A9C4_F29F1CEBD105_.wvu.PrintArea" localSheetId="5">OP_Liquor_New!$B$1:$N$17</definedName>
    <definedName name="Z_1B259DF3_2D8D_4DFB_A9C4_F29F1CEBD105_.wvu.PrintArea" localSheetId="2">OP_Liquor_Old!$B$1:$N$17</definedName>
    <definedName name="Z_71BC5093_C9C1_4AA0_864A_AADBDC96B3C1_.wvu.PrintArea" localSheetId="6" hidden="1">Energy_G_New!$B$1:$M$7</definedName>
    <definedName name="Z_71BC5093_C9C1_4AA0_864A_AADBDC96B3C1_.wvu.PrintArea" localSheetId="3" hidden="1">Energy_G_Old!$B$1:$M$7</definedName>
    <definedName name="Z_71BC5093_C9C1_4AA0_864A_AADBDC96B3C1_.wvu.PrintArea" localSheetId="5">OP_Liquor_New!$B$1:$N$17</definedName>
    <definedName name="Z_71BC5093_C9C1_4AA0_864A_AADBDC96B3C1_.wvu.PrintArea" localSheetId="2">OP_Liquor_Old!$B$1:$N$17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5" i="28" l="1"/>
  <c r="L17" i="28"/>
  <c r="BG8" i="21" l="1"/>
  <c r="EA19" i="21" l="1"/>
  <c r="EA20" i="21"/>
  <c r="DR19" i="21"/>
  <c r="DR20" i="21"/>
  <c r="DI19" i="21"/>
  <c r="DI20" i="21"/>
  <c r="CZ19" i="21"/>
  <c r="CZ20" i="21"/>
  <c r="CQ19" i="21"/>
  <c r="CQ20" i="21"/>
  <c r="CH19" i="21"/>
  <c r="CH20" i="21"/>
  <c r="BY19" i="21"/>
  <c r="BY20" i="21"/>
  <c r="BP19" i="21"/>
  <c r="BP20" i="21"/>
  <c r="N19" i="21"/>
  <c r="N20" i="21"/>
  <c r="W19" i="21"/>
  <c r="W20" i="21"/>
  <c r="AF19" i="21"/>
  <c r="AF20" i="21"/>
  <c r="AO19" i="21"/>
  <c r="AO20" i="21"/>
  <c r="AX19" i="21"/>
  <c r="AX20" i="21"/>
  <c r="BG20" i="21"/>
  <c r="BG19" i="21"/>
  <c r="EA20" i="12" l="1"/>
  <c r="DR20" i="12"/>
  <c r="DI20" i="12"/>
  <c r="CZ20" i="12"/>
  <c r="CQ20" i="12"/>
  <c r="CH20" i="12"/>
  <c r="BY20" i="12"/>
  <c r="BP20" i="12"/>
  <c r="BG20" i="12"/>
  <c r="AX20" i="12"/>
  <c r="AO20" i="12"/>
  <c r="AF20" i="12"/>
  <c r="W20" i="12"/>
  <c r="N20" i="12"/>
  <c r="AF19" i="12"/>
  <c r="W19" i="12"/>
  <c r="N19" i="12"/>
  <c r="S60" i="29"/>
  <c r="R60" i="29"/>
  <c r="Q60" i="29"/>
  <c r="P60" i="29"/>
  <c r="O60" i="29"/>
  <c r="N60" i="29"/>
  <c r="M60" i="29"/>
  <c r="L60" i="29"/>
  <c r="K60" i="29"/>
  <c r="J60" i="29"/>
  <c r="I60" i="29"/>
  <c r="H60" i="29"/>
  <c r="G60" i="29"/>
  <c r="F60" i="29"/>
  <c r="S59" i="29"/>
  <c r="R59" i="29"/>
  <c r="Q59" i="29"/>
  <c r="P59" i="29"/>
  <c r="O59" i="29"/>
  <c r="N59" i="29"/>
  <c r="M59" i="29"/>
  <c r="L59" i="29"/>
  <c r="K59" i="29"/>
  <c r="J59" i="29"/>
  <c r="I59" i="29"/>
  <c r="H59" i="29"/>
  <c r="G59" i="29"/>
  <c r="F59" i="29"/>
  <c r="S58" i="29"/>
  <c r="R58" i="29"/>
  <c r="Q58" i="29"/>
  <c r="P58" i="29"/>
  <c r="O58" i="29"/>
  <c r="N58" i="29"/>
  <c r="M58" i="29"/>
  <c r="L58" i="29"/>
  <c r="K58" i="29"/>
  <c r="J58" i="29"/>
  <c r="I58" i="29"/>
  <c r="H58" i="29"/>
  <c r="G58" i="29"/>
  <c r="F58" i="29"/>
  <c r="S57" i="29"/>
  <c r="R57" i="29"/>
  <c r="Q57" i="29"/>
  <c r="P57" i="29"/>
  <c r="O57" i="29"/>
  <c r="N57" i="29"/>
  <c r="M57" i="29"/>
  <c r="L57" i="29"/>
  <c r="K57" i="29"/>
  <c r="J57" i="29"/>
  <c r="I57" i="29"/>
  <c r="H57" i="29"/>
  <c r="G57" i="29"/>
  <c r="F57" i="29"/>
  <c r="S56" i="29"/>
  <c r="R56" i="29"/>
  <c r="Q56" i="29"/>
  <c r="P56" i="29"/>
  <c r="O56" i="29"/>
  <c r="N56" i="29"/>
  <c r="M56" i="29"/>
  <c r="L56" i="29"/>
  <c r="K56" i="29"/>
  <c r="J56" i="29"/>
  <c r="I56" i="29"/>
  <c r="H56" i="29"/>
  <c r="G56" i="29"/>
  <c r="F56" i="29"/>
  <c r="S55" i="29"/>
  <c r="R55" i="29"/>
  <c r="Q55" i="29"/>
  <c r="P55" i="29"/>
  <c r="O55" i="29"/>
  <c r="N55" i="29"/>
  <c r="M55" i="29"/>
  <c r="L55" i="29"/>
  <c r="K55" i="29"/>
  <c r="J55" i="29"/>
  <c r="I55" i="29"/>
  <c r="H55" i="29"/>
  <c r="G55" i="29"/>
  <c r="F55" i="29"/>
  <c r="S54" i="29"/>
  <c r="R54" i="29"/>
  <c r="Q54" i="29"/>
  <c r="P54" i="29"/>
  <c r="O54" i="29"/>
  <c r="N54" i="29"/>
  <c r="M54" i="29"/>
  <c r="L54" i="29"/>
  <c r="K54" i="29"/>
  <c r="J54" i="29"/>
  <c r="I54" i="29"/>
  <c r="H54" i="29"/>
  <c r="G54" i="29"/>
  <c r="F54" i="29"/>
  <c r="S53" i="29"/>
  <c r="R53" i="29"/>
  <c r="Q53" i="29"/>
  <c r="P53" i="29"/>
  <c r="O53" i="29"/>
  <c r="N53" i="29"/>
  <c r="M53" i="29"/>
  <c r="L53" i="29"/>
  <c r="K53" i="29"/>
  <c r="J53" i="29"/>
  <c r="I53" i="29"/>
  <c r="H53" i="29"/>
  <c r="G53" i="29"/>
  <c r="F53" i="29"/>
  <c r="S52" i="29"/>
  <c r="R52" i="29"/>
  <c r="Q52" i="29"/>
  <c r="P52" i="29"/>
  <c r="O52" i="29"/>
  <c r="N52" i="29"/>
  <c r="M52" i="29"/>
  <c r="L52" i="29"/>
  <c r="K52" i="29"/>
  <c r="J52" i="29"/>
  <c r="I52" i="29"/>
  <c r="H52" i="29"/>
  <c r="G52" i="29"/>
  <c r="F52" i="29"/>
  <c r="S51" i="29"/>
  <c r="R51" i="29"/>
  <c r="Q51" i="29"/>
  <c r="P51" i="29"/>
  <c r="O51" i="29"/>
  <c r="N51" i="29"/>
  <c r="M51" i="29"/>
  <c r="L51" i="29"/>
  <c r="K51" i="29"/>
  <c r="J51" i="29"/>
  <c r="I51" i="29"/>
  <c r="H51" i="29"/>
  <c r="G51" i="29"/>
  <c r="F51" i="29"/>
  <c r="S50" i="29"/>
  <c r="R50" i="29"/>
  <c r="Q50" i="29"/>
  <c r="P50" i="29"/>
  <c r="O50" i="29"/>
  <c r="N50" i="29"/>
  <c r="M50" i="29"/>
  <c r="L50" i="29"/>
  <c r="K50" i="29"/>
  <c r="J50" i="29"/>
  <c r="I50" i="29"/>
  <c r="H50" i="29"/>
  <c r="G50" i="29"/>
  <c r="F50" i="29"/>
  <c r="S49" i="29"/>
  <c r="R49" i="29"/>
  <c r="Q49" i="29"/>
  <c r="P49" i="29"/>
  <c r="O49" i="29"/>
  <c r="N49" i="29"/>
  <c r="M49" i="29"/>
  <c r="L49" i="29"/>
  <c r="K49" i="29"/>
  <c r="J49" i="29"/>
  <c r="I49" i="29"/>
  <c r="H49" i="29"/>
  <c r="G49" i="29"/>
  <c r="F49" i="29"/>
  <c r="S48" i="29"/>
  <c r="R48" i="29"/>
  <c r="Q48" i="29"/>
  <c r="P48" i="29"/>
  <c r="O48" i="29"/>
  <c r="N48" i="29"/>
  <c r="M48" i="29"/>
  <c r="L48" i="29"/>
  <c r="K48" i="29"/>
  <c r="J48" i="29"/>
  <c r="I48" i="29"/>
  <c r="H48" i="29"/>
  <c r="G48" i="29"/>
  <c r="F48" i="29"/>
  <c r="S47" i="29"/>
  <c r="R47" i="29"/>
  <c r="Q47" i="29"/>
  <c r="P47" i="29"/>
  <c r="O47" i="29"/>
  <c r="N47" i="29"/>
  <c r="M47" i="29"/>
  <c r="L47" i="29"/>
  <c r="K47" i="29"/>
  <c r="J47" i="29"/>
  <c r="I47" i="29"/>
  <c r="H47" i="29"/>
  <c r="G47" i="29"/>
  <c r="F47" i="29"/>
  <c r="S46" i="29"/>
  <c r="R46" i="29"/>
  <c r="Q46" i="29"/>
  <c r="P46" i="29"/>
  <c r="O46" i="29"/>
  <c r="N46" i="29"/>
  <c r="M46" i="29"/>
  <c r="L46" i="29"/>
  <c r="K46" i="29"/>
  <c r="J46" i="29"/>
  <c r="I46" i="29"/>
  <c r="H46" i="29"/>
  <c r="G46" i="29"/>
  <c r="F46" i="29"/>
  <c r="S45" i="29"/>
  <c r="R45" i="29"/>
  <c r="Q45" i="29"/>
  <c r="P45" i="29"/>
  <c r="O45" i="29"/>
  <c r="N45" i="29"/>
  <c r="M45" i="29"/>
  <c r="L45" i="29"/>
  <c r="K45" i="29"/>
  <c r="J45" i="29"/>
  <c r="I45" i="29"/>
  <c r="H45" i="29"/>
  <c r="G45" i="29"/>
  <c r="F45" i="29"/>
  <c r="S44" i="29"/>
  <c r="R44" i="29"/>
  <c r="Q44" i="29"/>
  <c r="P44" i="29"/>
  <c r="O44" i="29"/>
  <c r="N44" i="29"/>
  <c r="M44" i="29"/>
  <c r="L44" i="29"/>
  <c r="K44" i="29"/>
  <c r="J44" i="29"/>
  <c r="I44" i="29"/>
  <c r="H44" i="29"/>
  <c r="G44" i="29"/>
  <c r="F44" i="29"/>
  <c r="S43" i="29"/>
  <c r="R43" i="29"/>
  <c r="Q43" i="29"/>
  <c r="P43" i="29"/>
  <c r="O43" i="29"/>
  <c r="N43" i="29"/>
  <c r="M43" i="29"/>
  <c r="L43" i="29"/>
  <c r="K43" i="29"/>
  <c r="J43" i="29"/>
  <c r="I43" i="29"/>
  <c r="H43" i="29"/>
  <c r="G43" i="29"/>
  <c r="F43" i="29"/>
  <c r="S42" i="29"/>
  <c r="R42" i="29"/>
  <c r="Q42" i="29"/>
  <c r="P42" i="29"/>
  <c r="O42" i="29"/>
  <c r="N42" i="29"/>
  <c r="M42" i="29"/>
  <c r="L42" i="29"/>
  <c r="K42" i="29"/>
  <c r="J42" i="29"/>
  <c r="I42" i="29"/>
  <c r="H42" i="29"/>
  <c r="G42" i="29"/>
  <c r="F42" i="29"/>
  <c r="S41" i="29"/>
  <c r="R41" i="29"/>
  <c r="Q41" i="29"/>
  <c r="P41" i="29"/>
  <c r="O41" i="29"/>
  <c r="N41" i="29"/>
  <c r="M41" i="29"/>
  <c r="L41" i="29"/>
  <c r="K41" i="29"/>
  <c r="J41" i="29"/>
  <c r="I41" i="29"/>
  <c r="H41" i="29"/>
  <c r="G41" i="29"/>
  <c r="F41" i="29"/>
  <c r="S40" i="29"/>
  <c r="R40" i="29"/>
  <c r="Q40" i="29"/>
  <c r="P40" i="29"/>
  <c r="O40" i="29"/>
  <c r="N40" i="29"/>
  <c r="M40" i="29"/>
  <c r="L40" i="29"/>
  <c r="K40" i="29"/>
  <c r="J40" i="29"/>
  <c r="I40" i="29"/>
  <c r="H40" i="29"/>
  <c r="G40" i="29"/>
  <c r="F40" i="29"/>
  <c r="S39" i="29"/>
  <c r="R39" i="29"/>
  <c r="Q39" i="29"/>
  <c r="P39" i="29"/>
  <c r="O39" i="29"/>
  <c r="N39" i="29"/>
  <c r="M39" i="29"/>
  <c r="L39" i="29"/>
  <c r="K39" i="29"/>
  <c r="J39" i="29"/>
  <c r="I39" i="29"/>
  <c r="H39" i="29"/>
  <c r="G39" i="29"/>
  <c r="F39" i="29"/>
  <c r="S38" i="29"/>
  <c r="R38" i="29"/>
  <c r="Q38" i="29"/>
  <c r="P38" i="29"/>
  <c r="O38" i="29"/>
  <c r="N38" i="29"/>
  <c r="M38" i="29"/>
  <c r="L38" i="29"/>
  <c r="K38" i="29"/>
  <c r="J38" i="29"/>
  <c r="I38" i="29"/>
  <c r="H38" i="29"/>
  <c r="G38" i="29"/>
  <c r="F38" i="29"/>
  <c r="S37" i="29"/>
  <c r="R37" i="29"/>
  <c r="Q37" i="29"/>
  <c r="P37" i="29"/>
  <c r="O37" i="29"/>
  <c r="N37" i="29"/>
  <c r="M37" i="29"/>
  <c r="L37" i="29"/>
  <c r="K37" i="29"/>
  <c r="J37" i="29"/>
  <c r="I37" i="29"/>
  <c r="H37" i="29"/>
  <c r="G37" i="29"/>
  <c r="F37" i="29"/>
  <c r="S36" i="29"/>
  <c r="R36" i="29"/>
  <c r="Q36" i="29"/>
  <c r="P36" i="29"/>
  <c r="O36" i="29"/>
  <c r="N36" i="29"/>
  <c r="M36" i="29"/>
  <c r="L36" i="29"/>
  <c r="K36" i="29"/>
  <c r="J36" i="29"/>
  <c r="I36" i="29"/>
  <c r="H36" i="29"/>
  <c r="G36" i="29"/>
  <c r="F36" i="29"/>
  <c r="S35" i="29"/>
  <c r="R35" i="29"/>
  <c r="Q35" i="29"/>
  <c r="P35" i="29"/>
  <c r="O35" i="29"/>
  <c r="N35" i="29"/>
  <c r="M35" i="29"/>
  <c r="L35" i="29"/>
  <c r="K35" i="29"/>
  <c r="J35" i="29"/>
  <c r="I35" i="29"/>
  <c r="H35" i="29"/>
  <c r="G35" i="29"/>
  <c r="F35" i="29"/>
  <c r="S34" i="29"/>
  <c r="R34" i="29"/>
  <c r="Q34" i="29"/>
  <c r="P34" i="29"/>
  <c r="O34" i="29"/>
  <c r="N34" i="29"/>
  <c r="M34" i="29"/>
  <c r="L34" i="29"/>
  <c r="K34" i="29"/>
  <c r="J34" i="29"/>
  <c r="I34" i="29"/>
  <c r="H34" i="29"/>
  <c r="G34" i="29"/>
  <c r="F34" i="29"/>
  <c r="S33" i="29"/>
  <c r="R33" i="29"/>
  <c r="Q33" i="29"/>
  <c r="P33" i="29"/>
  <c r="O33" i="29"/>
  <c r="N33" i="29"/>
  <c r="M33" i="29"/>
  <c r="L33" i="29"/>
  <c r="K33" i="29"/>
  <c r="J33" i="29"/>
  <c r="I33" i="29"/>
  <c r="H33" i="29"/>
  <c r="G33" i="29"/>
  <c r="F33" i="29"/>
  <c r="S32" i="29"/>
  <c r="R32" i="29"/>
  <c r="Q32" i="29"/>
  <c r="P32" i="29"/>
  <c r="O32" i="29"/>
  <c r="N32" i="29"/>
  <c r="M32" i="29"/>
  <c r="L32" i="29"/>
  <c r="K32" i="29"/>
  <c r="J32" i="29"/>
  <c r="I32" i="29"/>
  <c r="H32" i="29"/>
  <c r="G32" i="29"/>
  <c r="F32" i="29"/>
  <c r="S31" i="29"/>
  <c r="R31" i="29"/>
  <c r="Q31" i="29"/>
  <c r="P31" i="29"/>
  <c r="O31" i="29"/>
  <c r="N31" i="29"/>
  <c r="M31" i="29"/>
  <c r="L31" i="29"/>
  <c r="K31" i="29"/>
  <c r="J31" i="29"/>
  <c r="I31" i="29"/>
  <c r="H31" i="29"/>
  <c r="G31" i="29"/>
  <c r="F31" i="29"/>
  <c r="S30" i="29"/>
  <c r="R30" i="29"/>
  <c r="Q30" i="29"/>
  <c r="P30" i="29"/>
  <c r="O30" i="29"/>
  <c r="N30" i="29"/>
  <c r="M30" i="29"/>
  <c r="L30" i="29"/>
  <c r="K30" i="29"/>
  <c r="J30" i="29"/>
  <c r="I30" i="29"/>
  <c r="H30" i="29"/>
  <c r="G30" i="29"/>
  <c r="F30" i="29"/>
  <c r="S29" i="29"/>
  <c r="R29" i="29"/>
  <c r="Q29" i="29"/>
  <c r="P29" i="29"/>
  <c r="O29" i="29"/>
  <c r="N29" i="29"/>
  <c r="M29" i="29"/>
  <c r="L29" i="29"/>
  <c r="K29" i="29"/>
  <c r="J29" i="29"/>
  <c r="I29" i="29"/>
  <c r="H29" i="29"/>
  <c r="G29" i="29"/>
  <c r="F29" i="29"/>
  <c r="S28" i="29"/>
  <c r="R28" i="29"/>
  <c r="Q28" i="29"/>
  <c r="P28" i="29"/>
  <c r="O28" i="29"/>
  <c r="N28" i="29"/>
  <c r="M28" i="29"/>
  <c r="L28" i="29"/>
  <c r="K28" i="29"/>
  <c r="J28" i="29"/>
  <c r="I28" i="29"/>
  <c r="H28" i="29"/>
  <c r="G28" i="29"/>
  <c r="F28" i="29"/>
  <c r="S27" i="29"/>
  <c r="R27" i="29"/>
  <c r="Q27" i="29"/>
  <c r="P27" i="29"/>
  <c r="O27" i="29"/>
  <c r="N27" i="29"/>
  <c r="M27" i="29"/>
  <c r="L27" i="29"/>
  <c r="K27" i="29"/>
  <c r="J27" i="29"/>
  <c r="I27" i="29"/>
  <c r="H27" i="29"/>
  <c r="G27" i="29"/>
  <c r="F27" i="29"/>
  <c r="S26" i="29"/>
  <c r="R26" i="29"/>
  <c r="Q26" i="29"/>
  <c r="P26" i="29"/>
  <c r="O26" i="29"/>
  <c r="N26" i="29"/>
  <c r="M26" i="29"/>
  <c r="L26" i="29"/>
  <c r="K26" i="29"/>
  <c r="J26" i="29"/>
  <c r="I26" i="29"/>
  <c r="H26" i="29"/>
  <c r="G26" i="29"/>
  <c r="F26" i="29"/>
  <c r="S25" i="29"/>
  <c r="R25" i="29"/>
  <c r="Q25" i="29"/>
  <c r="P25" i="29"/>
  <c r="O25" i="29"/>
  <c r="N25" i="29"/>
  <c r="M25" i="29"/>
  <c r="L25" i="29"/>
  <c r="K25" i="29"/>
  <c r="J25" i="29"/>
  <c r="I25" i="29"/>
  <c r="H25" i="29"/>
  <c r="G25" i="29"/>
  <c r="F25" i="29"/>
  <c r="S24" i="29"/>
  <c r="R24" i="29"/>
  <c r="Q24" i="29"/>
  <c r="P24" i="29"/>
  <c r="O24" i="29"/>
  <c r="N24" i="29"/>
  <c r="M24" i="29"/>
  <c r="L24" i="29"/>
  <c r="K24" i="29"/>
  <c r="J24" i="29"/>
  <c r="I24" i="29"/>
  <c r="H24" i="29"/>
  <c r="G24" i="29"/>
  <c r="F24" i="29"/>
  <c r="S23" i="29"/>
  <c r="R23" i="29"/>
  <c r="Q23" i="29"/>
  <c r="P23" i="29"/>
  <c r="O23" i="29"/>
  <c r="N23" i="29"/>
  <c r="M23" i="29"/>
  <c r="L23" i="29"/>
  <c r="K23" i="29"/>
  <c r="J23" i="29"/>
  <c r="I23" i="29"/>
  <c r="H23" i="29"/>
  <c r="G23" i="29"/>
  <c r="F23" i="29"/>
  <c r="S22" i="29"/>
  <c r="R22" i="29"/>
  <c r="Q22" i="29"/>
  <c r="P22" i="29"/>
  <c r="O22" i="29"/>
  <c r="N22" i="29"/>
  <c r="M22" i="29"/>
  <c r="L22" i="29"/>
  <c r="K22" i="29"/>
  <c r="J22" i="29"/>
  <c r="I22" i="29"/>
  <c r="H22" i="29"/>
  <c r="G22" i="29"/>
  <c r="F22" i="29"/>
  <c r="S21" i="29"/>
  <c r="R21" i="29"/>
  <c r="Q21" i="29"/>
  <c r="P21" i="29"/>
  <c r="O21" i="29"/>
  <c r="N21" i="29"/>
  <c r="M21" i="29"/>
  <c r="L21" i="29"/>
  <c r="K21" i="29"/>
  <c r="J21" i="29"/>
  <c r="I21" i="29"/>
  <c r="H21" i="29"/>
  <c r="G21" i="29"/>
  <c r="F21" i="29"/>
  <c r="S20" i="29"/>
  <c r="R20" i="29"/>
  <c r="Q20" i="29"/>
  <c r="P20" i="29"/>
  <c r="O20" i="29"/>
  <c r="N20" i="29"/>
  <c r="M20" i="29"/>
  <c r="L20" i="29"/>
  <c r="K20" i="29"/>
  <c r="J20" i="29"/>
  <c r="I20" i="29"/>
  <c r="H20" i="29"/>
  <c r="G20" i="29"/>
  <c r="F20" i="29"/>
  <c r="S19" i="29"/>
  <c r="R19" i="29"/>
  <c r="Q19" i="29"/>
  <c r="P19" i="29"/>
  <c r="O19" i="29"/>
  <c r="N19" i="29"/>
  <c r="M19" i="29"/>
  <c r="L19" i="29"/>
  <c r="K19" i="29"/>
  <c r="J19" i="29"/>
  <c r="I19" i="29"/>
  <c r="H19" i="29"/>
  <c r="G19" i="29"/>
  <c r="F19" i="29"/>
  <c r="S18" i="29"/>
  <c r="R18" i="29"/>
  <c r="Q18" i="29"/>
  <c r="P18" i="29"/>
  <c r="O18" i="29"/>
  <c r="N18" i="29"/>
  <c r="M18" i="29"/>
  <c r="L18" i="29"/>
  <c r="K18" i="29"/>
  <c r="J18" i="29"/>
  <c r="I18" i="29"/>
  <c r="H18" i="29"/>
  <c r="G18" i="29"/>
  <c r="F18" i="29"/>
  <c r="S17" i="29"/>
  <c r="R17" i="29"/>
  <c r="Q17" i="29"/>
  <c r="P17" i="29"/>
  <c r="O17" i="29"/>
  <c r="N17" i="29"/>
  <c r="M17" i="29"/>
  <c r="L17" i="29"/>
  <c r="K17" i="29"/>
  <c r="J17" i="29"/>
  <c r="I17" i="29"/>
  <c r="H17" i="29"/>
  <c r="G17" i="29"/>
  <c r="F17" i="29"/>
  <c r="S16" i="29"/>
  <c r="R16" i="29"/>
  <c r="Q16" i="29"/>
  <c r="P16" i="29"/>
  <c r="O16" i="29"/>
  <c r="N16" i="29"/>
  <c r="M16" i="29"/>
  <c r="L16" i="29"/>
  <c r="K16" i="29"/>
  <c r="J16" i="29"/>
  <c r="I16" i="29"/>
  <c r="H16" i="29"/>
  <c r="G16" i="29"/>
  <c r="F16" i="29"/>
  <c r="S15" i="29"/>
  <c r="R15" i="29"/>
  <c r="Q15" i="29"/>
  <c r="P15" i="29"/>
  <c r="O15" i="29"/>
  <c r="N15" i="29"/>
  <c r="M15" i="29"/>
  <c r="L15" i="29"/>
  <c r="K15" i="29"/>
  <c r="J15" i="29"/>
  <c r="I15" i="29"/>
  <c r="H15" i="29"/>
  <c r="G15" i="29"/>
  <c r="F15" i="29"/>
  <c r="S14" i="29"/>
  <c r="R14" i="29"/>
  <c r="Q14" i="29"/>
  <c r="P14" i="29"/>
  <c r="O14" i="29"/>
  <c r="N14" i="29"/>
  <c r="M14" i="29"/>
  <c r="L14" i="29"/>
  <c r="K14" i="29"/>
  <c r="J14" i="29"/>
  <c r="I14" i="29"/>
  <c r="H14" i="29"/>
  <c r="G14" i="29"/>
  <c r="F14" i="29"/>
  <c r="S13" i="29"/>
  <c r="R13" i="29"/>
  <c r="Q13" i="29"/>
  <c r="P13" i="29"/>
  <c r="O13" i="29"/>
  <c r="N13" i="29"/>
  <c r="M13" i="29"/>
  <c r="L13" i="29"/>
  <c r="K13" i="29"/>
  <c r="J13" i="29"/>
  <c r="I13" i="29"/>
  <c r="H13" i="29"/>
  <c r="G13" i="29"/>
  <c r="F13" i="29"/>
  <c r="S12" i="29"/>
  <c r="R12" i="29"/>
  <c r="Q12" i="29"/>
  <c r="P12" i="29"/>
  <c r="O12" i="29"/>
  <c r="N12" i="29"/>
  <c r="M12" i="29"/>
  <c r="L12" i="29"/>
  <c r="K12" i="29"/>
  <c r="J12" i="29"/>
  <c r="I12" i="29"/>
  <c r="H12" i="29"/>
  <c r="G12" i="29"/>
  <c r="F12" i="29"/>
  <c r="S11" i="29"/>
  <c r="R11" i="29"/>
  <c r="Q11" i="29"/>
  <c r="P11" i="29"/>
  <c r="O11" i="29"/>
  <c r="N11" i="29"/>
  <c r="M11" i="29"/>
  <c r="L11" i="29"/>
  <c r="K11" i="29"/>
  <c r="J11" i="29"/>
  <c r="I11" i="29"/>
  <c r="H11" i="29"/>
  <c r="G11" i="29"/>
  <c r="F11" i="29"/>
  <c r="S10" i="29"/>
  <c r="R10" i="29"/>
  <c r="Q10" i="29"/>
  <c r="P10" i="29"/>
  <c r="O10" i="29"/>
  <c r="N10" i="29"/>
  <c r="M10" i="29"/>
  <c r="L10" i="29"/>
  <c r="K10" i="29"/>
  <c r="J10" i="29"/>
  <c r="I10" i="29"/>
  <c r="H10" i="29"/>
  <c r="G10" i="29"/>
  <c r="F10" i="29"/>
  <c r="S9" i="29"/>
  <c r="R9" i="29"/>
  <c r="Q9" i="29"/>
  <c r="P9" i="29"/>
  <c r="O9" i="29"/>
  <c r="N9" i="29"/>
  <c r="M9" i="29"/>
  <c r="L9" i="29"/>
  <c r="K9" i="29"/>
  <c r="J9" i="29"/>
  <c r="I9" i="29"/>
  <c r="H9" i="29"/>
  <c r="G9" i="29"/>
  <c r="F9" i="29"/>
  <c r="S8" i="29"/>
  <c r="R8" i="29"/>
  <c r="Q8" i="29"/>
  <c r="P8" i="29"/>
  <c r="O8" i="29"/>
  <c r="N8" i="29"/>
  <c r="M8" i="29"/>
  <c r="L8" i="29"/>
  <c r="K8" i="29"/>
  <c r="J8" i="29"/>
  <c r="I8" i="29"/>
  <c r="H8" i="29"/>
  <c r="G8" i="29"/>
  <c r="F8" i="29"/>
  <c r="S7" i="29"/>
  <c r="R7" i="29"/>
  <c r="Q7" i="29"/>
  <c r="P7" i="29"/>
  <c r="O7" i="29"/>
  <c r="N7" i="29"/>
  <c r="M7" i="29"/>
  <c r="L7" i="29"/>
  <c r="K7" i="29"/>
  <c r="J7" i="29"/>
  <c r="I7" i="29"/>
  <c r="H7" i="29"/>
  <c r="G7" i="29"/>
  <c r="F7" i="29"/>
  <c r="S6" i="29"/>
  <c r="R6" i="29"/>
  <c r="Q6" i="29"/>
  <c r="P6" i="29"/>
  <c r="O6" i="29"/>
  <c r="N6" i="29"/>
  <c r="M6" i="29"/>
  <c r="L6" i="29"/>
  <c r="K6" i="29"/>
  <c r="J6" i="29"/>
  <c r="I6" i="29"/>
  <c r="H6" i="29"/>
  <c r="G6" i="29"/>
  <c r="F6" i="29"/>
  <c r="S5" i="29"/>
  <c r="R5" i="29"/>
  <c r="Q5" i="29"/>
  <c r="P5" i="29"/>
  <c r="O5" i="29"/>
  <c r="N5" i="29"/>
  <c r="M5" i="29"/>
  <c r="L5" i="29"/>
  <c r="K5" i="29"/>
  <c r="J5" i="29"/>
  <c r="I5" i="29"/>
  <c r="H5" i="29"/>
  <c r="G5" i="29"/>
  <c r="F5" i="29"/>
  <c r="S4" i="29"/>
  <c r="R4" i="29"/>
  <c r="Q4" i="29"/>
  <c r="P4" i="29"/>
  <c r="O4" i="29"/>
  <c r="N4" i="29"/>
  <c r="M4" i="29"/>
  <c r="L4" i="29"/>
  <c r="K4" i="29"/>
  <c r="J4" i="29"/>
  <c r="I4" i="29"/>
  <c r="H4" i="29"/>
  <c r="G4" i="29"/>
  <c r="F4" i="29"/>
  <c r="C75" i="29"/>
  <c r="B75" i="29"/>
  <c r="S74" i="29"/>
  <c r="R74" i="29"/>
  <c r="Q74" i="29"/>
  <c r="P74" i="29"/>
  <c r="O74" i="29"/>
  <c r="N74" i="29"/>
  <c r="M74" i="29"/>
  <c r="L74" i="29"/>
  <c r="K74" i="29"/>
  <c r="J74" i="29"/>
  <c r="I74" i="29"/>
  <c r="H74" i="29"/>
  <c r="G74" i="29"/>
  <c r="F74" i="29"/>
  <c r="C74" i="29"/>
  <c r="B74" i="29"/>
  <c r="S73" i="29"/>
  <c r="R73" i="29"/>
  <c r="Q73" i="29"/>
  <c r="P73" i="29"/>
  <c r="O73" i="29"/>
  <c r="N73" i="29"/>
  <c r="M73" i="29"/>
  <c r="L73" i="29"/>
  <c r="K73" i="29"/>
  <c r="J73" i="29"/>
  <c r="I73" i="29"/>
  <c r="H73" i="29"/>
  <c r="G73" i="29"/>
  <c r="F73" i="29"/>
  <c r="C73" i="29"/>
  <c r="B73" i="29"/>
  <c r="S72" i="29"/>
  <c r="R72" i="29"/>
  <c r="Q72" i="29"/>
  <c r="P72" i="29"/>
  <c r="O72" i="29"/>
  <c r="N72" i="29"/>
  <c r="M72" i="29"/>
  <c r="L72" i="29"/>
  <c r="K72" i="29"/>
  <c r="J72" i="29"/>
  <c r="I72" i="29"/>
  <c r="H72" i="29"/>
  <c r="G72" i="29"/>
  <c r="F72" i="29"/>
  <c r="C72" i="29"/>
  <c r="B72" i="29"/>
  <c r="C71" i="29"/>
  <c r="B71" i="29"/>
  <c r="S70" i="29"/>
  <c r="R70" i="29"/>
  <c r="Q70" i="29"/>
  <c r="P70" i="29"/>
  <c r="O70" i="29"/>
  <c r="N70" i="29"/>
  <c r="M70" i="29"/>
  <c r="L70" i="29"/>
  <c r="K70" i="29"/>
  <c r="J70" i="29"/>
  <c r="I70" i="29"/>
  <c r="H70" i="29"/>
  <c r="G70" i="29"/>
  <c r="F70" i="29"/>
  <c r="C70" i="29"/>
  <c r="B70" i="29"/>
  <c r="S69" i="29"/>
  <c r="R69" i="29"/>
  <c r="Q69" i="29"/>
  <c r="P69" i="29"/>
  <c r="O69" i="29"/>
  <c r="N69" i="29"/>
  <c r="M69" i="29"/>
  <c r="L69" i="29"/>
  <c r="K69" i="29"/>
  <c r="J69" i="29"/>
  <c r="I69" i="29"/>
  <c r="H69" i="29"/>
  <c r="G69" i="29"/>
  <c r="F69" i="29"/>
  <c r="C69" i="29"/>
  <c r="B69" i="29"/>
  <c r="S68" i="29"/>
  <c r="R68" i="29"/>
  <c r="Q68" i="29"/>
  <c r="P68" i="29"/>
  <c r="O68" i="29"/>
  <c r="N68" i="29"/>
  <c r="M68" i="29"/>
  <c r="L68" i="29"/>
  <c r="K68" i="29"/>
  <c r="J68" i="29"/>
  <c r="I68" i="29"/>
  <c r="H68" i="29"/>
  <c r="G68" i="29"/>
  <c r="F68" i="29"/>
  <c r="C68" i="29"/>
  <c r="B68" i="29"/>
  <c r="D67" i="29"/>
  <c r="C67" i="29"/>
  <c r="B67" i="29"/>
  <c r="D66" i="29"/>
  <c r="C66" i="29"/>
  <c r="B66" i="29"/>
  <c r="D65" i="29"/>
  <c r="C65" i="29"/>
  <c r="B65" i="29"/>
  <c r="D64" i="29"/>
  <c r="C64" i="29"/>
  <c r="B64" i="29"/>
  <c r="D63" i="29"/>
  <c r="C63" i="29"/>
  <c r="B63" i="29"/>
  <c r="D62" i="29"/>
  <c r="C62" i="29"/>
  <c r="B62" i="29"/>
  <c r="D61" i="29"/>
  <c r="C61" i="29"/>
  <c r="B61" i="29"/>
  <c r="D60" i="29"/>
  <c r="C60" i="29"/>
  <c r="B60" i="29"/>
  <c r="D59" i="29"/>
  <c r="C59" i="29"/>
  <c r="B59" i="29"/>
  <c r="D58" i="29"/>
  <c r="C58" i="29"/>
  <c r="B58" i="29"/>
  <c r="D57" i="29"/>
  <c r="C57" i="29"/>
  <c r="B57" i="29"/>
  <c r="D56" i="29"/>
  <c r="C56" i="29"/>
  <c r="B56" i="29"/>
  <c r="D55" i="29"/>
  <c r="C55" i="29"/>
  <c r="B55" i="29"/>
  <c r="D54" i="29"/>
  <c r="C54" i="29"/>
  <c r="B54" i="29"/>
  <c r="D53" i="29"/>
  <c r="C53" i="29"/>
  <c r="B53" i="29"/>
  <c r="D52" i="29"/>
  <c r="C52" i="29"/>
  <c r="B52" i="29"/>
  <c r="D51" i="29"/>
  <c r="C51" i="29"/>
  <c r="B51" i="29"/>
  <c r="D50" i="29"/>
  <c r="C50" i="29"/>
  <c r="B50" i="29"/>
  <c r="D49" i="29"/>
  <c r="C49" i="29"/>
  <c r="B49" i="29"/>
  <c r="D48" i="29"/>
  <c r="C48" i="29"/>
  <c r="B48" i="29"/>
  <c r="D47" i="29"/>
  <c r="C47" i="29"/>
  <c r="B47" i="29"/>
  <c r="D46" i="29"/>
  <c r="C46" i="29"/>
  <c r="B46" i="29"/>
  <c r="D45" i="29"/>
  <c r="C45" i="29"/>
  <c r="B45" i="29"/>
  <c r="D44" i="29"/>
  <c r="C44" i="29"/>
  <c r="B44" i="29"/>
  <c r="D43" i="29"/>
  <c r="C43" i="29"/>
  <c r="B43" i="29"/>
  <c r="D42" i="29"/>
  <c r="C42" i="29"/>
  <c r="B42" i="29"/>
  <c r="D41" i="29"/>
  <c r="C41" i="29"/>
  <c r="B41" i="29"/>
  <c r="D40" i="29"/>
  <c r="C40" i="29"/>
  <c r="B40" i="29"/>
  <c r="D39" i="29"/>
  <c r="C39" i="29"/>
  <c r="B39" i="29"/>
  <c r="D38" i="29"/>
  <c r="C38" i="29"/>
  <c r="B38" i="29"/>
  <c r="D37" i="29"/>
  <c r="C37" i="29"/>
  <c r="B37" i="29"/>
  <c r="D36" i="29"/>
  <c r="C36" i="29"/>
  <c r="B36" i="29"/>
  <c r="D35" i="29"/>
  <c r="C35" i="29"/>
  <c r="B35" i="29"/>
  <c r="D34" i="29"/>
  <c r="C34" i="29"/>
  <c r="B34" i="29"/>
  <c r="D33" i="29"/>
  <c r="C33" i="29"/>
  <c r="B33" i="29"/>
  <c r="D32" i="29"/>
  <c r="C32" i="29"/>
  <c r="B32" i="29"/>
  <c r="D31" i="29"/>
  <c r="C31" i="29"/>
  <c r="B31" i="29"/>
  <c r="D30" i="29"/>
  <c r="C30" i="29"/>
  <c r="B30" i="29"/>
  <c r="D29" i="29"/>
  <c r="C29" i="29"/>
  <c r="B29"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8" i="29"/>
  <c r="C18" i="29"/>
  <c r="B18" i="29"/>
  <c r="D17" i="29"/>
  <c r="C17" i="29"/>
  <c r="B17" i="29"/>
  <c r="D16" i="29"/>
  <c r="C16" i="29"/>
  <c r="B16" i="29"/>
  <c r="D15" i="29"/>
  <c r="C15" i="29"/>
  <c r="B15" i="29"/>
  <c r="D14" i="29"/>
  <c r="C14" i="29"/>
  <c r="B14" i="29"/>
  <c r="D13" i="29"/>
  <c r="C13" i="29"/>
  <c r="B13" i="29"/>
  <c r="D12" i="29"/>
  <c r="C12" i="29"/>
  <c r="B12" i="29"/>
  <c r="D11" i="29"/>
  <c r="C11" i="29"/>
  <c r="B11" i="29"/>
  <c r="D10" i="29"/>
  <c r="C10" i="29"/>
  <c r="B10" i="29"/>
  <c r="D9" i="29"/>
  <c r="C9" i="29"/>
  <c r="B9" i="29"/>
  <c r="D8" i="29"/>
  <c r="C8" i="29"/>
  <c r="B8" i="29"/>
  <c r="D7" i="29"/>
  <c r="C7" i="29"/>
  <c r="B7" i="29"/>
  <c r="D6" i="29"/>
  <c r="C6" i="29"/>
  <c r="B6" i="29"/>
  <c r="D5" i="29"/>
  <c r="C5" i="29"/>
  <c r="B5" i="29"/>
  <c r="D4" i="29"/>
  <c r="C4" i="29"/>
  <c r="B4" i="29"/>
  <c r="I11" i="28"/>
  <c r="I10" i="28"/>
  <c r="V11" i="28"/>
  <c r="U11" i="28"/>
  <c r="T11" i="28"/>
  <c r="S11" i="28"/>
  <c r="R11" i="28"/>
  <c r="Q11" i="28"/>
  <c r="P11" i="28"/>
  <c r="O11" i="28"/>
  <c r="N11" i="28"/>
  <c r="M11" i="28"/>
  <c r="L11" i="28"/>
  <c r="K11" i="28"/>
  <c r="J11" i="28"/>
  <c r="V10" i="28"/>
  <c r="U10" i="28"/>
  <c r="T10" i="28"/>
  <c r="S10" i="28"/>
  <c r="R10" i="28"/>
  <c r="Q10" i="28"/>
  <c r="P10" i="28"/>
  <c r="O10" i="28"/>
  <c r="N10" i="28"/>
  <c r="M10" i="28"/>
  <c r="L10" i="28"/>
  <c r="K10" i="28"/>
  <c r="J10" i="28"/>
  <c r="V6" i="28"/>
  <c r="U6" i="28"/>
  <c r="T6" i="28"/>
  <c r="S6" i="28"/>
  <c r="R6" i="28"/>
  <c r="Q6" i="28"/>
  <c r="P6" i="28"/>
  <c r="O6" i="28"/>
  <c r="N6" i="28"/>
  <c r="M6" i="28"/>
  <c r="L6" i="28"/>
  <c r="K6" i="28"/>
  <c r="J6" i="28"/>
  <c r="I6" i="28"/>
  <c r="V5" i="28"/>
  <c r="U5" i="28"/>
  <c r="T5" i="28"/>
  <c r="S5" i="28"/>
  <c r="R5" i="28"/>
  <c r="Q5" i="28"/>
  <c r="P5" i="28"/>
  <c r="O5" i="28"/>
  <c r="N5" i="28"/>
  <c r="M5" i="28"/>
  <c r="L5" i="28"/>
  <c r="K5" i="28"/>
  <c r="J5" i="28"/>
  <c r="I5" i="28"/>
  <c r="A1" i="28"/>
  <c r="M15" i="28" l="1"/>
  <c r="V12" i="28"/>
  <c r="R12" i="28"/>
  <c r="N12" i="28"/>
  <c r="J12" i="28"/>
  <c r="G6" i="28"/>
  <c r="P15" i="28"/>
  <c r="P7" i="28"/>
  <c r="L7" i="28"/>
  <c r="T7" i="28"/>
  <c r="G10" i="28"/>
  <c r="I16" i="28"/>
  <c r="G5" i="28"/>
  <c r="G11" i="28"/>
  <c r="J7" i="28"/>
  <c r="N7" i="28"/>
  <c r="R7" i="28"/>
  <c r="V7" i="28"/>
  <c r="L12" i="28"/>
  <c r="P12" i="28"/>
  <c r="T12" i="28"/>
  <c r="K16" i="28"/>
  <c r="O16" i="28"/>
  <c r="S16" i="28"/>
  <c r="I12" i="28"/>
  <c r="Q15" i="28"/>
  <c r="U15" i="28"/>
  <c r="L16" i="28"/>
  <c r="P16" i="28"/>
  <c r="T16" i="28"/>
  <c r="L15" i="28"/>
  <c r="I7" i="28"/>
  <c r="M7" i="28"/>
  <c r="Q7" i="28"/>
  <c r="U7" i="28"/>
  <c r="K7" i="28"/>
  <c r="O7" i="28"/>
  <c r="S7" i="28"/>
  <c r="M12" i="28"/>
  <c r="Q12" i="28"/>
  <c r="U12" i="28"/>
  <c r="K12" i="28"/>
  <c r="O12" i="28"/>
  <c r="S12" i="28"/>
  <c r="J16" i="28"/>
  <c r="N16" i="28"/>
  <c r="R16" i="28"/>
  <c r="V16" i="28"/>
  <c r="T15" i="28"/>
  <c r="U16" i="28"/>
  <c r="Q16" i="28"/>
  <c r="M16" i="28"/>
  <c r="I15" i="28"/>
  <c r="S15" i="28"/>
  <c r="O15" i="28"/>
  <c r="K15" i="28"/>
  <c r="V15" i="28"/>
  <c r="R15" i="28"/>
  <c r="N15" i="28"/>
  <c r="P17" i="28" l="1"/>
  <c r="M17" i="28"/>
  <c r="T17" i="28"/>
  <c r="R17" i="28"/>
  <c r="S17" i="28"/>
  <c r="V17" i="28"/>
  <c r="G16" i="28"/>
  <c r="I17" i="28"/>
  <c r="G15" i="28"/>
  <c r="Q17" i="28"/>
  <c r="J17" i="28"/>
  <c r="K17" i="28"/>
  <c r="G7" i="28"/>
  <c r="G12" i="28"/>
  <c r="O17" i="28"/>
  <c r="N17" i="28"/>
  <c r="U17" i="28"/>
  <c r="P55" i="14" l="1"/>
  <c r="Q55" i="14"/>
  <c r="R55" i="14"/>
  <c r="S55" i="14"/>
  <c r="P56" i="14"/>
  <c r="Q56" i="14"/>
  <c r="R56" i="14"/>
  <c r="S56" i="14"/>
  <c r="P57" i="14"/>
  <c r="Q57" i="14"/>
  <c r="R57" i="14"/>
  <c r="S57" i="14"/>
  <c r="P58" i="14"/>
  <c r="Q58" i="14"/>
  <c r="R58" i="14"/>
  <c r="S58" i="14"/>
  <c r="P59" i="14"/>
  <c r="Q59" i="14"/>
  <c r="R59" i="14"/>
  <c r="S59" i="14"/>
  <c r="P60" i="14"/>
  <c r="Q60" i="14"/>
  <c r="R60" i="14"/>
  <c r="S60" i="14"/>
  <c r="P47" i="14"/>
  <c r="Q47" i="14"/>
  <c r="R47" i="14"/>
  <c r="S47" i="14"/>
  <c r="P48" i="14"/>
  <c r="Q48" i="14"/>
  <c r="R48" i="14"/>
  <c r="S48" i="14"/>
  <c r="P49" i="14"/>
  <c r="Q49" i="14"/>
  <c r="R49" i="14"/>
  <c r="S49" i="14"/>
  <c r="P50" i="14"/>
  <c r="Q50" i="14"/>
  <c r="R50" i="14"/>
  <c r="S50" i="14"/>
  <c r="P51" i="14"/>
  <c r="Q51" i="14"/>
  <c r="R51" i="14"/>
  <c r="S51" i="14"/>
  <c r="P52" i="14"/>
  <c r="Q52" i="14"/>
  <c r="R52" i="14"/>
  <c r="S52" i="14"/>
  <c r="P40" i="14"/>
  <c r="Q40" i="14"/>
  <c r="R40" i="14"/>
  <c r="S40" i="14"/>
  <c r="P41" i="14"/>
  <c r="Q41" i="14"/>
  <c r="R41" i="14"/>
  <c r="S41" i="14"/>
  <c r="P42" i="14"/>
  <c r="Q42" i="14"/>
  <c r="R42" i="14"/>
  <c r="S42" i="14"/>
  <c r="P43" i="14"/>
  <c r="Q43" i="14"/>
  <c r="R43" i="14"/>
  <c r="S43" i="14"/>
  <c r="P44" i="14"/>
  <c r="Q44" i="14"/>
  <c r="R44" i="14"/>
  <c r="S44" i="14"/>
  <c r="P45" i="14"/>
  <c r="Q45" i="14"/>
  <c r="R45" i="14"/>
  <c r="S45" i="14"/>
  <c r="P33" i="14"/>
  <c r="Q33" i="14"/>
  <c r="R33" i="14"/>
  <c r="S33" i="14"/>
  <c r="P34" i="14"/>
  <c r="Q34" i="14"/>
  <c r="R34" i="14"/>
  <c r="S34" i="14"/>
  <c r="P35" i="14"/>
  <c r="Q35" i="14"/>
  <c r="R35" i="14"/>
  <c r="S35" i="14"/>
  <c r="P36" i="14"/>
  <c r="Q36" i="14"/>
  <c r="R36" i="14"/>
  <c r="S36" i="14"/>
  <c r="P37" i="14"/>
  <c r="Q37" i="14"/>
  <c r="R37" i="14"/>
  <c r="S37" i="14"/>
  <c r="P38" i="14"/>
  <c r="Q38" i="14"/>
  <c r="R38" i="14"/>
  <c r="S38" i="14"/>
  <c r="P26" i="14"/>
  <c r="Q26" i="14"/>
  <c r="R26" i="14"/>
  <c r="S26" i="14"/>
  <c r="P27" i="14"/>
  <c r="Q27" i="14"/>
  <c r="R27" i="14"/>
  <c r="S27" i="14"/>
  <c r="P28" i="14"/>
  <c r="Q28" i="14"/>
  <c r="R28" i="14"/>
  <c r="S28" i="14"/>
  <c r="P29" i="14"/>
  <c r="Q29" i="14"/>
  <c r="R29" i="14"/>
  <c r="S29" i="14"/>
  <c r="P30" i="14"/>
  <c r="Q30" i="14"/>
  <c r="R30" i="14"/>
  <c r="S30" i="14"/>
  <c r="P31" i="14"/>
  <c r="Q31" i="14"/>
  <c r="R31" i="14"/>
  <c r="S31" i="14"/>
  <c r="P19" i="14"/>
  <c r="Q19" i="14"/>
  <c r="R19" i="14"/>
  <c r="S19" i="14"/>
  <c r="P20" i="14"/>
  <c r="Q20" i="14"/>
  <c r="R20" i="14"/>
  <c r="S20" i="14"/>
  <c r="P21" i="14"/>
  <c r="Q21" i="14"/>
  <c r="R21" i="14"/>
  <c r="S21" i="14"/>
  <c r="P22" i="14"/>
  <c r="Q22" i="14"/>
  <c r="R22" i="14"/>
  <c r="S22" i="14"/>
  <c r="P23" i="14"/>
  <c r="Q23" i="14"/>
  <c r="R23" i="14"/>
  <c r="S23" i="14"/>
  <c r="P24" i="14"/>
  <c r="Q24" i="14"/>
  <c r="R24" i="14"/>
  <c r="S24" i="14"/>
  <c r="P12" i="14"/>
  <c r="Q12" i="14"/>
  <c r="R12" i="14"/>
  <c r="S12" i="14"/>
  <c r="P13" i="14"/>
  <c r="Q13" i="14"/>
  <c r="R13" i="14"/>
  <c r="S13" i="14"/>
  <c r="P14" i="14"/>
  <c r="Q14" i="14"/>
  <c r="R14" i="14"/>
  <c r="S14" i="14"/>
  <c r="P15" i="14"/>
  <c r="Q15" i="14"/>
  <c r="R15" i="14"/>
  <c r="S15" i="14"/>
  <c r="P16" i="14"/>
  <c r="Q16" i="14"/>
  <c r="R16" i="14"/>
  <c r="S16" i="14"/>
  <c r="P17" i="14"/>
  <c r="Q17" i="14"/>
  <c r="R17" i="14"/>
  <c r="S17" i="14"/>
  <c r="P5" i="14"/>
  <c r="Q5" i="14"/>
  <c r="R5" i="14"/>
  <c r="S5" i="14"/>
  <c r="P6" i="14"/>
  <c r="Q6" i="14"/>
  <c r="R6" i="14"/>
  <c r="S6" i="14"/>
  <c r="P7" i="14"/>
  <c r="Q7" i="14"/>
  <c r="R7" i="14"/>
  <c r="S7" i="14"/>
  <c r="P8" i="14"/>
  <c r="Q8" i="14"/>
  <c r="R8" i="14"/>
  <c r="S8" i="14"/>
  <c r="P9" i="14"/>
  <c r="Q9" i="14"/>
  <c r="R9" i="14"/>
  <c r="S9" i="14"/>
  <c r="P10" i="14"/>
  <c r="Q10" i="14"/>
  <c r="R10" i="14"/>
  <c r="S10" i="14"/>
  <c r="S74" i="14"/>
  <c r="S73" i="14"/>
  <c r="S72" i="14"/>
  <c r="S70" i="14"/>
  <c r="S69" i="14"/>
  <c r="S68" i="14"/>
  <c r="R74" i="14"/>
  <c r="R73" i="14"/>
  <c r="R72" i="14"/>
  <c r="R70" i="14"/>
  <c r="R69" i="14"/>
  <c r="R68" i="14"/>
  <c r="Q74" i="14"/>
  <c r="Q73" i="14"/>
  <c r="Q72" i="14"/>
  <c r="Q70" i="14"/>
  <c r="Q69" i="14"/>
  <c r="Q68" i="14"/>
  <c r="P70" i="14"/>
  <c r="P74" i="14"/>
  <c r="P73" i="14"/>
  <c r="P72" i="14"/>
  <c r="P69" i="14"/>
  <c r="P68" i="14"/>
  <c r="S53" i="14"/>
  <c r="R53" i="14"/>
  <c r="Q53" i="14"/>
  <c r="P53" i="14"/>
  <c r="S54" i="14"/>
  <c r="R54" i="14"/>
  <c r="Q54" i="14"/>
  <c r="P54" i="14"/>
  <c r="S46" i="14"/>
  <c r="R46" i="14"/>
  <c r="Q46" i="14"/>
  <c r="P46" i="14"/>
  <c r="S39" i="14"/>
  <c r="R39" i="14"/>
  <c r="Q39" i="14"/>
  <c r="P39" i="14"/>
  <c r="S32" i="14"/>
  <c r="R32" i="14"/>
  <c r="Q32" i="14"/>
  <c r="P32" i="14"/>
  <c r="S25" i="14"/>
  <c r="R25" i="14"/>
  <c r="Q25" i="14"/>
  <c r="P25" i="14"/>
  <c r="S18" i="14"/>
  <c r="R18" i="14"/>
  <c r="Q18" i="14"/>
  <c r="P18" i="14"/>
  <c r="S11" i="14"/>
  <c r="R11" i="14"/>
  <c r="Q11" i="14"/>
  <c r="P11" i="14"/>
  <c r="S4" i="14"/>
  <c r="R4" i="14"/>
  <c r="Q4" i="14"/>
  <c r="P4" i="14"/>
  <c r="K74" i="14"/>
  <c r="O74" i="14"/>
  <c r="N74" i="14"/>
  <c r="M74" i="14"/>
  <c r="L74" i="14"/>
  <c r="K73" i="14"/>
  <c r="J74" i="14"/>
  <c r="I74" i="14"/>
  <c r="H74" i="14"/>
  <c r="G74" i="14"/>
  <c r="O73" i="14"/>
  <c r="N73" i="14"/>
  <c r="M73" i="14"/>
  <c r="L73" i="14"/>
  <c r="K72" i="14"/>
  <c r="J73" i="14"/>
  <c r="I73" i="14"/>
  <c r="H73" i="14"/>
  <c r="G73" i="14"/>
  <c r="DV8" i="22"/>
  <c r="DU8" i="22"/>
  <c r="DT8" i="22"/>
  <c r="DR8" i="22"/>
  <c r="DQ8" i="22"/>
  <c r="DP8" i="22"/>
  <c r="DM8" i="22"/>
  <c r="DI8" i="22"/>
  <c r="DE8" i="22"/>
  <c r="DA8" i="22"/>
  <c r="CW8" i="22"/>
  <c r="CS8" i="22"/>
  <c r="CO8" i="22"/>
  <c r="CK8" i="22"/>
  <c r="CG8" i="22"/>
  <c r="CC8" i="22"/>
  <c r="BY8" i="22"/>
  <c r="BU8" i="22"/>
  <c r="BQ8" i="22"/>
  <c r="BM8" i="22"/>
  <c r="BI8" i="22"/>
  <c r="BE8" i="22"/>
  <c r="BA8" i="22"/>
  <c r="AW8" i="22"/>
  <c r="AS8" i="22"/>
  <c r="AO8" i="22"/>
  <c r="AK8" i="22"/>
  <c r="AG8" i="22"/>
  <c r="AC8" i="22"/>
  <c r="Y8" i="22"/>
  <c r="U8" i="22"/>
  <c r="Q8" i="22"/>
  <c r="M8" i="22"/>
  <c r="I8" i="22"/>
  <c r="EJ17" i="21"/>
  <c r="EI17" i="21"/>
  <c r="EH17" i="21"/>
  <c r="EG17" i="21"/>
  <c r="EF17" i="21"/>
  <c r="EE17" i="21"/>
  <c r="ED17" i="21"/>
  <c r="EC17" i="21"/>
  <c r="EA17" i="21"/>
  <c r="DR17" i="21"/>
  <c r="DI17" i="21"/>
  <c r="CZ17" i="21"/>
  <c r="CQ17" i="21"/>
  <c r="CH17" i="21"/>
  <c r="BY17" i="21"/>
  <c r="BP17" i="21"/>
  <c r="BG17" i="21"/>
  <c r="AX17" i="21"/>
  <c r="AO17" i="21"/>
  <c r="AF17" i="21"/>
  <c r="W17" i="21"/>
  <c r="N17" i="21"/>
  <c r="EJ14" i="21"/>
  <c r="EI14" i="21"/>
  <c r="EH14" i="21"/>
  <c r="EG14" i="21"/>
  <c r="EF14" i="21"/>
  <c r="EE14" i="21"/>
  <c r="ED14" i="21"/>
  <c r="EC14" i="21"/>
  <c r="EA14" i="21"/>
  <c r="S67" i="29" s="1"/>
  <c r="DR14" i="21"/>
  <c r="R67" i="29" s="1"/>
  <c r="DI14" i="21"/>
  <c r="Q67" i="29" s="1"/>
  <c r="CZ14" i="21"/>
  <c r="P67" i="29" s="1"/>
  <c r="CQ14" i="21"/>
  <c r="O67" i="29" s="1"/>
  <c r="CH14" i="21"/>
  <c r="N67" i="29" s="1"/>
  <c r="BY14" i="21"/>
  <c r="M67" i="29" s="1"/>
  <c r="BP14" i="21"/>
  <c r="L67" i="29" s="1"/>
  <c r="BG14" i="21"/>
  <c r="K67" i="29" s="1"/>
  <c r="AX14" i="21"/>
  <c r="J67" i="29" s="1"/>
  <c r="AO14" i="21"/>
  <c r="I67" i="29" s="1"/>
  <c r="AF14" i="21"/>
  <c r="H67" i="29" s="1"/>
  <c r="W14" i="21"/>
  <c r="G67" i="29" s="1"/>
  <c r="N14" i="21"/>
  <c r="F67" i="29" s="1"/>
  <c r="EJ13" i="21"/>
  <c r="EI13" i="21"/>
  <c r="EH13" i="21"/>
  <c r="EG13" i="21"/>
  <c r="EF13" i="21"/>
  <c r="EE13" i="21"/>
  <c r="ED13" i="21"/>
  <c r="EC13" i="21"/>
  <c r="EA13" i="21"/>
  <c r="S66" i="29" s="1"/>
  <c r="DR13" i="21"/>
  <c r="R66" i="29" s="1"/>
  <c r="DI13" i="21"/>
  <c r="Q66" i="29" s="1"/>
  <c r="CZ13" i="21"/>
  <c r="P66" i="29" s="1"/>
  <c r="CQ13" i="21"/>
  <c r="O66" i="29" s="1"/>
  <c r="CH13" i="21"/>
  <c r="N66" i="29" s="1"/>
  <c r="BY13" i="21"/>
  <c r="M66" i="29" s="1"/>
  <c r="BP13" i="21"/>
  <c r="L66" i="29" s="1"/>
  <c r="BG13" i="21"/>
  <c r="K66" i="29" s="1"/>
  <c r="AX13" i="21"/>
  <c r="J66" i="29" s="1"/>
  <c r="AO13" i="21"/>
  <c r="I66" i="29" s="1"/>
  <c r="AF13" i="21"/>
  <c r="H66" i="29" s="1"/>
  <c r="W13" i="21"/>
  <c r="G66" i="29" s="1"/>
  <c r="N13" i="21"/>
  <c r="F66" i="29" s="1"/>
  <c r="EJ12" i="21"/>
  <c r="EI12" i="21"/>
  <c r="EH12" i="21"/>
  <c r="EG12" i="21"/>
  <c r="EF12" i="21"/>
  <c r="EE12" i="21"/>
  <c r="ED12" i="21"/>
  <c r="EC12" i="21"/>
  <c r="EA12" i="21"/>
  <c r="S65" i="29" s="1"/>
  <c r="DR12" i="21"/>
  <c r="R65" i="29" s="1"/>
  <c r="DI12" i="21"/>
  <c r="Q65" i="29" s="1"/>
  <c r="CZ12" i="21"/>
  <c r="P65" i="29" s="1"/>
  <c r="CQ12" i="21"/>
  <c r="O65" i="29" s="1"/>
  <c r="CH12" i="21"/>
  <c r="N65" i="29" s="1"/>
  <c r="BY12" i="21"/>
  <c r="M65" i="29" s="1"/>
  <c r="BP12" i="21"/>
  <c r="L65" i="29" s="1"/>
  <c r="BG12" i="21"/>
  <c r="K65" i="29" s="1"/>
  <c r="AX12" i="21"/>
  <c r="J65" i="29" s="1"/>
  <c r="AO12" i="21"/>
  <c r="I65" i="29" s="1"/>
  <c r="AF12" i="21"/>
  <c r="H65" i="29" s="1"/>
  <c r="W12" i="21"/>
  <c r="G65" i="29" s="1"/>
  <c r="N12" i="21"/>
  <c r="F65" i="29" s="1"/>
  <c r="EJ11" i="21"/>
  <c r="EI11" i="21"/>
  <c r="EH11" i="21"/>
  <c r="EG11" i="21"/>
  <c r="EF11" i="21"/>
  <c r="EE11" i="21"/>
  <c r="ED11" i="21"/>
  <c r="EC11" i="21"/>
  <c r="EA11" i="21"/>
  <c r="S64" i="29" s="1"/>
  <c r="DR11" i="21"/>
  <c r="R64" i="29" s="1"/>
  <c r="DI11" i="21"/>
  <c r="Q64" i="29" s="1"/>
  <c r="CZ11" i="21"/>
  <c r="P64" i="29" s="1"/>
  <c r="CQ11" i="21"/>
  <c r="O64" i="29" s="1"/>
  <c r="CH11" i="21"/>
  <c r="N64" i="29" s="1"/>
  <c r="BY11" i="21"/>
  <c r="M64" i="29" s="1"/>
  <c r="BP11" i="21"/>
  <c r="L64" i="29" s="1"/>
  <c r="BG11" i="21"/>
  <c r="K64" i="29" s="1"/>
  <c r="AX11" i="21"/>
  <c r="J64" i="29" s="1"/>
  <c r="AO11" i="21"/>
  <c r="I64" i="29" s="1"/>
  <c r="AF11" i="21"/>
  <c r="H64" i="29" s="1"/>
  <c r="W11" i="21"/>
  <c r="G64" i="29" s="1"/>
  <c r="N11" i="21"/>
  <c r="F64" i="29" s="1"/>
  <c r="EJ10" i="21"/>
  <c r="EI10" i="21"/>
  <c r="EH10" i="21"/>
  <c r="EG10" i="21"/>
  <c r="EF10" i="21"/>
  <c r="EE10" i="21"/>
  <c r="ED10" i="21"/>
  <c r="EC10" i="21"/>
  <c r="EA10" i="21"/>
  <c r="S63" i="29" s="1"/>
  <c r="DR10" i="21"/>
  <c r="R63" i="29" s="1"/>
  <c r="DI10" i="21"/>
  <c r="Q63" i="29" s="1"/>
  <c r="CZ10" i="21"/>
  <c r="P63" i="29" s="1"/>
  <c r="CQ10" i="21"/>
  <c r="O63" i="29" s="1"/>
  <c r="CH10" i="21"/>
  <c r="N63" i="29" s="1"/>
  <c r="BY10" i="21"/>
  <c r="M63" i="29" s="1"/>
  <c r="BP10" i="21"/>
  <c r="L63" i="29" s="1"/>
  <c r="BG10" i="21"/>
  <c r="K63" i="29" s="1"/>
  <c r="AX10" i="21"/>
  <c r="J63" i="29" s="1"/>
  <c r="AO10" i="21"/>
  <c r="I63" i="29" s="1"/>
  <c r="AF10" i="21"/>
  <c r="H63" i="29" s="1"/>
  <c r="W10" i="21"/>
  <c r="G63" i="29" s="1"/>
  <c r="N10" i="21"/>
  <c r="F63" i="29" s="1"/>
  <c r="EJ9" i="21"/>
  <c r="EI9" i="21"/>
  <c r="EH9" i="21"/>
  <c r="EG9" i="21"/>
  <c r="EF9" i="21"/>
  <c r="EE9" i="21"/>
  <c r="ED9" i="21"/>
  <c r="EC9" i="21"/>
  <c r="EA9" i="21"/>
  <c r="S62" i="29" s="1"/>
  <c r="DR9" i="21"/>
  <c r="R62" i="29" s="1"/>
  <c r="DI9" i="21"/>
  <c r="Q62" i="29" s="1"/>
  <c r="CZ9" i="21"/>
  <c r="P62" i="29" s="1"/>
  <c r="CQ9" i="21"/>
  <c r="O62" i="29" s="1"/>
  <c r="CH9" i="21"/>
  <c r="N62" i="29" s="1"/>
  <c r="BY9" i="21"/>
  <c r="M62" i="29" s="1"/>
  <c r="BP9" i="21"/>
  <c r="L62" i="29" s="1"/>
  <c r="BG9" i="21"/>
  <c r="K62" i="29" s="1"/>
  <c r="AX9" i="21"/>
  <c r="J62" i="29" s="1"/>
  <c r="AO9" i="21"/>
  <c r="I62" i="29" s="1"/>
  <c r="AF9" i="21"/>
  <c r="H62" i="29" s="1"/>
  <c r="W9" i="21"/>
  <c r="G62" i="29" s="1"/>
  <c r="N9" i="21"/>
  <c r="F62" i="29" s="1"/>
  <c r="EJ8" i="21"/>
  <c r="EI8" i="21"/>
  <c r="EH8" i="21"/>
  <c r="EG8" i="21"/>
  <c r="EF8" i="21"/>
  <c r="EE8" i="21"/>
  <c r="ED8" i="21"/>
  <c r="EC8" i="21"/>
  <c r="EA8" i="21"/>
  <c r="S61" i="29" s="1"/>
  <c r="DR8" i="21"/>
  <c r="R61" i="29" s="1"/>
  <c r="DI8" i="21"/>
  <c r="Q61" i="29" s="1"/>
  <c r="CZ8" i="21"/>
  <c r="P61" i="29" s="1"/>
  <c r="CQ8" i="21"/>
  <c r="O61" i="29" s="1"/>
  <c r="CH8" i="21"/>
  <c r="N61" i="29" s="1"/>
  <c r="BY8" i="21"/>
  <c r="M61" i="29" s="1"/>
  <c r="BP8" i="21"/>
  <c r="L61" i="29" s="1"/>
  <c r="K61" i="29"/>
  <c r="AX8" i="21"/>
  <c r="J61" i="29" s="1"/>
  <c r="AO8" i="21"/>
  <c r="I61" i="29" s="1"/>
  <c r="AF8" i="21"/>
  <c r="H61" i="29" s="1"/>
  <c r="W8" i="21"/>
  <c r="G61" i="29" s="1"/>
  <c r="N8" i="21"/>
  <c r="F61" i="29" s="1"/>
  <c r="DM8" i="13" l="1"/>
  <c r="DI8" i="13"/>
  <c r="DE8" i="13"/>
  <c r="DA8" i="13"/>
  <c r="CW8" i="13"/>
  <c r="CS8" i="13"/>
  <c r="CO8" i="13"/>
  <c r="CK8" i="13"/>
  <c r="DI8" i="12"/>
  <c r="Q61" i="14" s="1"/>
  <c r="EA17" i="12"/>
  <c r="EA14" i="12"/>
  <c r="S67" i="14" s="1"/>
  <c r="EA13" i="12"/>
  <c r="S66" i="14" s="1"/>
  <c r="EA12" i="12"/>
  <c r="S65" i="14" s="1"/>
  <c r="EA11" i="12"/>
  <c r="S64" i="14" s="1"/>
  <c r="EA10" i="12"/>
  <c r="S63" i="14" s="1"/>
  <c r="EA9" i="12"/>
  <c r="S62" i="14" s="1"/>
  <c r="EA8" i="12"/>
  <c r="S61" i="14" s="1"/>
  <c r="DR17" i="12"/>
  <c r="DR14" i="12"/>
  <c r="R67" i="14" s="1"/>
  <c r="DR13" i="12"/>
  <c r="R66" i="14" s="1"/>
  <c r="DR12" i="12"/>
  <c r="R65" i="14" s="1"/>
  <c r="DR11" i="12"/>
  <c r="R64" i="14" s="1"/>
  <c r="DR10" i="12"/>
  <c r="R63" i="14" s="1"/>
  <c r="DR9" i="12"/>
  <c r="R62" i="14" s="1"/>
  <c r="DR8" i="12"/>
  <c r="R61" i="14" s="1"/>
  <c r="DI17" i="12"/>
  <c r="DI14" i="12"/>
  <c r="Q67" i="14" s="1"/>
  <c r="DI13" i="12"/>
  <c r="Q66" i="14" s="1"/>
  <c r="DI12" i="12"/>
  <c r="Q65" i="14" s="1"/>
  <c r="DI11" i="12"/>
  <c r="Q64" i="14" s="1"/>
  <c r="DI10" i="12"/>
  <c r="Q63" i="14" s="1"/>
  <c r="DI9" i="12"/>
  <c r="Q62" i="14" s="1"/>
  <c r="CZ17" i="12"/>
  <c r="CZ14" i="12"/>
  <c r="P67" i="14" s="1"/>
  <c r="CZ13" i="12"/>
  <c r="P66" i="14" s="1"/>
  <c r="CZ12" i="12"/>
  <c r="P65" i="14" s="1"/>
  <c r="CZ11" i="12"/>
  <c r="P64" i="14" s="1"/>
  <c r="CZ10" i="12"/>
  <c r="P63" i="14" s="1"/>
  <c r="CZ9" i="12"/>
  <c r="P62" i="14" s="1"/>
  <c r="CZ8" i="12"/>
  <c r="P61" i="14" s="1"/>
  <c r="O72" i="14"/>
  <c r="N72" i="14"/>
  <c r="M72" i="14"/>
  <c r="L72" i="14"/>
  <c r="J72" i="14"/>
  <c r="I72" i="14"/>
  <c r="H72" i="14"/>
  <c r="G72" i="14"/>
  <c r="O70" i="14"/>
  <c r="N70" i="14"/>
  <c r="M70" i="14"/>
  <c r="L70" i="14"/>
  <c r="K70" i="14"/>
  <c r="J70" i="14"/>
  <c r="I70" i="14"/>
  <c r="H70" i="14"/>
  <c r="G70" i="14"/>
  <c r="O69" i="14"/>
  <c r="N69" i="14"/>
  <c r="M69" i="14"/>
  <c r="L69" i="14"/>
  <c r="K69" i="14"/>
  <c r="J69" i="14"/>
  <c r="I69" i="14"/>
  <c r="G69" i="14"/>
  <c r="H69" i="14"/>
  <c r="C70" i="14"/>
  <c r="C69" i="14"/>
  <c r="C75" i="14"/>
  <c r="C74" i="14"/>
  <c r="C73" i="14"/>
  <c r="C72" i="14"/>
  <c r="C71" i="14"/>
  <c r="C68" i="14"/>
  <c r="O68" i="14"/>
  <c r="N68" i="14"/>
  <c r="M68" i="14"/>
  <c r="L68" i="14"/>
  <c r="K68" i="14"/>
  <c r="J68" i="14"/>
  <c r="I68" i="14"/>
  <c r="H68" i="14"/>
  <c r="F68" i="14"/>
  <c r="G68" i="14"/>
  <c r="F70" i="14"/>
  <c r="F55" i="14"/>
  <c r="G55" i="14"/>
  <c r="H55" i="14"/>
  <c r="I55" i="14"/>
  <c r="J55" i="14"/>
  <c r="K55" i="14"/>
  <c r="L55" i="14"/>
  <c r="M55" i="14"/>
  <c r="N55" i="14"/>
  <c r="O55" i="14"/>
  <c r="F56" i="14"/>
  <c r="G56" i="14"/>
  <c r="H56" i="14"/>
  <c r="I56" i="14"/>
  <c r="J56" i="14"/>
  <c r="K56" i="14"/>
  <c r="L56" i="14"/>
  <c r="M56" i="14"/>
  <c r="N56" i="14"/>
  <c r="O56" i="14"/>
  <c r="F57" i="14"/>
  <c r="G57" i="14"/>
  <c r="H57" i="14"/>
  <c r="I57" i="14"/>
  <c r="J57" i="14"/>
  <c r="K57" i="14"/>
  <c r="L57" i="14"/>
  <c r="M57" i="14"/>
  <c r="N57" i="14"/>
  <c r="O57" i="14"/>
  <c r="F58" i="14"/>
  <c r="G58" i="14"/>
  <c r="H58" i="14"/>
  <c r="I58" i="14"/>
  <c r="J58" i="14"/>
  <c r="K58" i="14"/>
  <c r="L58" i="14"/>
  <c r="M58" i="14"/>
  <c r="N58" i="14"/>
  <c r="O58" i="14"/>
  <c r="F59" i="14"/>
  <c r="G59" i="14"/>
  <c r="H59" i="14"/>
  <c r="I59" i="14"/>
  <c r="J59" i="14"/>
  <c r="K59" i="14"/>
  <c r="L59" i="14"/>
  <c r="M59" i="14"/>
  <c r="N59" i="14"/>
  <c r="O59" i="14"/>
  <c r="F60" i="14"/>
  <c r="G60" i="14"/>
  <c r="H60" i="14"/>
  <c r="I60" i="14"/>
  <c r="J60" i="14"/>
  <c r="K60" i="14"/>
  <c r="L60" i="14"/>
  <c r="M60" i="14"/>
  <c r="N60" i="14"/>
  <c r="O60" i="14"/>
  <c r="F47" i="14"/>
  <c r="G47" i="14"/>
  <c r="H47" i="14"/>
  <c r="I47" i="14"/>
  <c r="J47" i="14"/>
  <c r="K47" i="14"/>
  <c r="L47" i="14"/>
  <c r="M47" i="14"/>
  <c r="N47" i="14"/>
  <c r="O47" i="14"/>
  <c r="F48" i="14"/>
  <c r="G48" i="14"/>
  <c r="H48" i="14"/>
  <c r="I48" i="14"/>
  <c r="J48" i="14"/>
  <c r="K48" i="14"/>
  <c r="L48" i="14"/>
  <c r="M48" i="14"/>
  <c r="N48" i="14"/>
  <c r="O48" i="14"/>
  <c r="F49" i="14"/>
  <c r="G49" i="14"/>
  <c r="H49" i="14"/>
  <c r="I49" i="14"/>
  <c r="J49" i="14"/>
  <c r="K49" i="14"/>
  <c r="L49" i="14"/>
  <c r="M49" i="14"/>
  <c r="N49" i="14"/>
  <c r="O49" i="14"/>
  <c r="F50" i="14"/>
  <c r="G50" i="14"/>
  <c r="H50" i="14"/>
  <c r="I50" i="14"/>
  <c r="J50" i="14"/>
  <c r="K50" i="14"/>
  <c r="L50" i="14"/>
  <c r="M50" i="14"/>
  <c r="N50" i="14"/>
  <c r="O50" i="14"/>
  <c r="F51" i="14"/>
  <c r="G51" i="14"/>
  <c r="H51" i="14"/>
  <c r="I51" i="14"/>
  <c r="J51" i="14"/>
  <c r="K51" i="14"/>
  <c r="L51" i="14"/>
  <c r="M51" i="14"/>
  <c r="N51" i="14"/>
  <c r="O51" i="14"/>
  <c r="F52" i="14"/>
  <c r="G52" i="14"/>
  <c r="H52" i="14"/>
  <c r="I52" i="14"/>
  <c r="J52" i="14"/>
  <c r="K52" i="14"/>
  <c r="L52" i="14"/>
  <c r="M52" i="14"/>
  <c r="N52" i="14"/>
  <c r="O52" i="14"/>
  <c r="F40" i="14"/>
  <c r="G40" i="14"/>
  <c r="H40" i="14"/>
  <c r="I40" i="14"/>
  <c r="J40" i="14"/>
  <c r="K40" i="14"/>
  <c r="L40" i="14"/>
  <c r="M40" i="14"/>
  <c r="N40" i="14"/>
  <c r="O40" i="14"/>
  <c r="F41" i="14"/>
  <c r="G41" i="14"/>
  <c r="H41" i="14"/>
  <c r="I41" i="14"/>
  <c r="J41" i="14"/>
  <c r="K41" i="14"/>
  <c r="L41" i="14"/>
  <c r="M41" i="14"/>
  <c r="N41" i="14"/>
  <c r="O41" i="14"/>
  <c r="F42" i="14"/>
  <c r="G42" i="14"/>
  <c r="H42" i="14"/>
  <c r="I42" i="14"/>
  <c r="J42" i="14"/>
  <c r="K42" i="14"/>
  <c r="L42" i="14"/>
  <c r="M42" i="14"/>
  <c r="N42" i="14"/>
  <c r="O42" i="14"/>
  <c r="F43" i="14"/>
  <c r="G43" i="14"/>
  <c r="H43" i="14"/>
  <c r="I43" i="14"/>
  <c r="J43" i="14"/>
  <c r="K43" i="14"/>
  <c r="L43" i="14"/>
  <c r="M43" i="14"/>
  <c r="N43" i="14"/>
  <c r="O43" i="14"/>
  <c r="F44" i="14"/>
  <c r="G44" i="14"/>
  <c r="H44" i="14"/>
  <c r="I44" i="14"/>
  <c r="J44" i="14"/>
  <c r="K44" i="14"/>
  <c r="L44" i="14"/>
  <c r="M44" i="14"/>
  <c r="N44" i="14"/>
  <c r="O44" i="14"/>
  <c r="F45" i="14"/>
  <c r="G45" i="14"/>
  <c r="H45" i="14"/>
  <c r="I45" i="14"/>
  <c r="J45" i="14"/>
  <c r="K45" i="14"/>
  <c r="L45" i="14"/>
  <c r="M45" i="14"/>
  <c r="N45" i="14"/>
  <c r="O45" i="14"/>
  <c r="F33" i="14"/>
  <c r="G33" i="14"/>
  <c r="H33" i="14"/>
  <c r="I33" i="14"/>
  <c r="J33" i="14"/>
  <c r="K33" i="14"/>
  <c r="L33" i="14"/>
  <c r="M33" i="14"/>
  <c r="N33" i="14"/>
  <c r="O33" i="14"/>
  <c r="F34" i="14"/>
  <c r="G34" i="14"/>
  <c r="H34" i="14"/>
  <c r="I34" i="14"/>
  <c r="J34" i="14"/>
  <c r="K34" i="14"/>
  <c r="L34" i="14"/>
  <c r="M34" i="14"/>
  <c r="N34" i="14"/>
  <c r="O34" i="14"/>
  <c r="F35" i="14"/>
  <c r="G35" i="14"/>
  <c r="H35" i="14"/>
  <c r="I35" i="14"/>
  <c r="J35" i="14"/>
  <c r="K35" i="14"/>
  <c r="L35" i="14"/>
  <c r="M35" i="14"/>
  <c r="N35" i="14"/>
  <c r="O35" i="14"/>
  <c r="F36" i="14"/>
  <c r="G36" i="14"/>
  <c r="H36" i="14"/>
  <c r="I36" i="14"/>
  <c r="J36" i="14"/>
  <c r="K36" i="14"/>
  <c r="L36" i="14"/>
  <c r="M36" i="14"/>
  <c r="N36" i="14"/>
  <c r="O36" i="14"/>
  <c r="F37" i="14"/>
  <c r="G37" i="14"/>
  <c r="H37" i="14"/>
  <c r="I37" i="14"/>
  <c r="J37" i="14"/>
  <c r="K37" i="14"/>
  <c r="L37" i="14"/>
  <c r="M37" i="14"/>
  <c r="N37" i="14"/>
  <c r="O37" i="14"/>
  <c r="F38" i="14"/>
  <c r="G38" i="14"/>
  <c r="H38" i="14"/>
  <c r="I38" i="14"/>
  <c r="J38" i="14"/>
  <c r="K38" i="14"/>
  <c r="L38" i="14"/>
  <c r="M38" i="14"/>
  <c r="N38" i="14"/>
  <c r="O38" i="14"/>
  <c r="F26" i="14"/>
  <c r="G26" i="14"/>
  <c r="H26" i="14"/>
  <c r="I26" i="14"/>
  <c r="J26" i="14"/>
  <c r="K26" i="14"/>
  <c r="L26" i="14"/>
  <c r="M26" i="14"/>
  <c r="N26" i="14"/>
  <c r="O26" i="14"/>
  <c r="F27" i="14"/>
  <c r="G27" i="14"/>
  <c r="H27" i="14"/>
  <c r="I27" i="14"/>
  <c r="J27" i="14"/>
  <c r="K27" i="14"/>
  <c r="L27" i="14"/>
  <c r="M27" i="14"/>
  <c r="N27" i="14"/>
  <c r="O27" i="14"/>
  <c r="F28" i="14"/>
  <c r="G28" i="14"/>
  <c r="H28" i="14"/>
  <c r="I28" i="14"/>
  <c r="J28" i="14"/>
  <c r="K28" i="14"/>
  <c r="L28" i="14"/>
  <c r="M28" i="14"/>
  <c r="N28" i="14"/>
  <c r="O28" i="14"/>
  <c r="F29" i="14"/>
  <c r="G29" i="14"/>
  <c r="H29" i="14"/>
  <c r="I29" i="14"/>
  <c r="J29" i="14"/>
  <c r="K29" i="14"/>
  <c r="L29" i="14"/>
  <c r="M29" i="14"/>
  <c r="N29" i="14"/>
  <c r="O29" i="14"/>
  <c r="F30" i="14"/>
  <c r="G30" i="14"/>
  <c r="H30" i="14"/>
  <c r="I30" i="14"/>
  <c r="J30" i="14"/>
  <c r="K30" i="14"/>
  <c r="L30" i="14"/>
  <c r="M30" i="14"/>
  <c r="N30" i="14"/>
  <c r="O30" i="14"/>
  <c r="F31" i="14"/>
  <c r="G31" i="14"/>
  <c r="H31" i="14"/>
  <c r="I31" i="14"/>
  <c r="J31" i="14"/>
  <c r="K31" i="14"/>
  <c r="L31" i="14"/>
  <c r="M31" i="14"/>
  <c r="N31" i="14"/>
  <c r="O31" i="14"/>
  <c r="F19" i="14"/>
  <c r="G19" i="14"/>
  <c r="H19" i="14"/>
  <c r="I19" i="14"/>
  <c r="J19" i="14"/>
  <c r="K19" i="14"/>
  <c r="L19" i="14"/>
  <c r="M19" i="14"/>
  <c r="N19" i="14"/>
  <c r="O19" i="14"/>
  <c r="F20" i="14"/>
  <c r="G20" i="14"/>
  <c r="H20" i="14"/>
  <c r="I20" i="14"/>
  <c r="J20" i="14"/>
  <c r="K20" i="14"/>
  <c r="L20" i="14"/>
  <c r="M20" i="14"/>
  <c r="N20" i="14"/>
  <c r="O20" i="14"/>
  <c r="F21" i="14"/>
  <c r="G21" i="14"/>
  <c r="H21" i="14"/>
  <c r="I21" i="14"/>
  <c r="J21" i="14"/>
  <c r="K21" i="14"/>
  <c r="L21" i="14"/>
  <c r="M21" i="14"/>
  <c r="N21" i="14"/>
  <c r="O21" i="14"/>
  <c r="F22" i="14"/>
  <c r="G22" i="14"/>
  <c r="H22" i="14"/>
  <c r="I22" i="14"/>
  <c r="J22" i="14"/>
  <c r="K22" i="14"/>
  <c r="L22" i="14"/>
  <c r="M22" i="14"/>
  <c r="N22" i="14"/>
  <c r="O22" i="14"/>
  <c r="F23" i="14"/>
  <c r="G23" i="14"/>
  <c r="H23" i="14"/>
  <c r="I23" i="14"/>
  <c r="J23" i="14"/>
  <c r="K23" i="14"/>
  <c r="L23" i="14"/>
  <c r="M23" i="14"/>
  <c r="N23" i="14"/>
  <c r="O23" i="14"/>
  <c r="F24" i="14"/>
  <c r="G24" i="14"/>
  <c r="H24" i="14"/>
  <c r="I24" i="14"/>
  <c r="J24" i="14"/>
  <c r="K24" i="14"/>
  <c r="L24" i="14"/>
  <c r="M24" i="14"/>
  <c r="N24" i="14"/>
  <c r="O24" i="14"/>
  <c r="S75" i="29" l="1"/>
  <c r="S75" i="14"/>
  <c r="S71" i="29"/>
  <c r="S71" i="14"/>
  <c r="R75" i="29"/>
  <c r="R75" i="14"/>
  <c r="R71" i="29"/>
  <c r="R71" i="14"/>
  <c r="Q75" i="29"/>
  <c r="Q75" i="14"/>
  <c r="Q71" i="29"/>
  <c r="Q71" i="14"/>
  <c r="P75" i="29"/>
  <c r="P75" i="14"/>
  <c r="P71" i="29"/>
  <c r="P71" i="14"/>
  <c r="F74" i="14"/>
  <c r="F73" i="14"/>
  <c r="F72" i="14"/>
  <c r="F69" i="14"/>
  <c r="B75" i="14"/>
  <c r="B74" i="14"/>
  <c r="B73" i="14"/>
  <c r="B72" i="14"/>
  <c r="B71" i="14"/>
  <c r="B70" i="14"/>
  <c r="B69" i="14"/>
  <c r="B68" i="14"/>
  <c r="O53" i="14"/>
  <c r="N53" i="14"/>
  <c r="M53" i="14"/>
  <c r="L53" i="14"/>
  <c r="K53" i="14"/>
  <c r="J53" i="14"/>
  <c r="I53" i="14"/>
  <c r="H53" i="14"/>
  <c r="G53" i="14"/>
  <c r="F53" i="14"/>
  <c r="O54" i="14"/>
  <c r="N54" i="14"/>
  <c r="N46" i="14"/>
  <c r="M54" i="14"/>
  <c r="L54" i="14"/>
  <c r="K54" i="14"/>
  <c r="J54" i="14"/>
  <c r="I54" i="14"/>
  <c r="H54" i="14"/>
  <c r="G54" i="14"/>
  <c r="F54" i="14"/>
  <c r="O46" i="14"/>
  <c r="M46" i="14"/>
  <c r="L46" i="14"/>
  <c r="K46" i="14"/>
  <c r="J46" i="14"/>
  <c r="I46" i="14"/>
  <c r="H46" i="14"/>
  <c r="G46" i="14"/>
  <c r="F46" i="14"/>
  <c r="O39" i="14"/>
  <c r="N39" i="14"/>
  <c r="M39" i="14"/>
  <c r="L39" i="14"/>
  <c r="K39" i="14"/>
  <c r="J39" i="14"/>
  <c r="I39" i="14"/>
  <c r="H39" i="14"/>
  <c r="G39" i="14"/>
  <c r="F39" i="14"/>
  <c r="O32" i="14"/>
  <c r="N32" i="14"/>
  <c r="M32" i="14"/>
  <c r="L32" i="14"/>
  <c r="K32" i="14"/>
  <c r="J32" i="14"/>
  <c r="I32" i="14"/>
  <c r="H32" i="14"/>
  <c r="G32" i="14"/>
  <c r="F32" i="14"/>
  <c r="O25" i="14"/>
  <c r="O18" i="14"/>
  <c r="N25" i="14"/>
  <c r="N18" i="14"/>
  <c r="M25" i="14"/>
  <c r="L25" i="14"/>
  <c r="K25" i="14"/>
  <c r="J25" i="14"/>
  <c r="I25" i="14"/>
  <c r="H25" i="14"/>
  <c r="G25" i="14"/>
  <c r="F25" i="14"/>
  <c r="M18" i="14"/>
  <c r="L18" i="14"/>
  <c r="K18" i="14"/>
  <c r="J18" i="14"/>
  <c r="I18" i="14"/>
  <c r="H18" i="14"/>
  <c r="G18" i="14"/>
  <c r="F18" i="14"/>
  <c r="F12" i="14"/>
  <c r="G12" i="14"/>
  <c r="H12" i="14"/>
  <c r="I12" i="14"/>
  <c r="J12" i="14"/>
  <c r="K12" i="14"/>
  <c r="L12" i="14"/>
  <c r="M12" i="14"/>
  <c r="N12" i="14"/>
  <c r="O12" i="14"/>
  <c r="F13" i="14"/>
  <c r="G13" i="14"/>
  <c r="H13" i="14"/>
  <c r="I13" i="14"/>
  <c r="J13" i="14"/>
  <c r="K13" i="14"/>
  <c r="L13" i="14"/>
  <c r="M13" i="14"/>
  <c r="N13" i="14"/>
  <c r="O13" i="14"/>
  <c r="F14" i="14"/>
  <c r="G14" i="14"/>
  <c r="H14" i="14"/>
  <c r="I14" i="14"/>
  <c r="J14" i="14"/>
  <c r="K14" i="14"/>
  <c r="L14" i="14"/>
  <c r="M14" i="14"/>
  <c r="N14" i="14"/>
  <c r="O14" i="14"/>
  <c r="F15" i="14"/>
  <c r="G15" i="14"/>
  <c r="H15" i="14"/>
  <c r="I15" i="14"/>
  <c r="J15" i="14"/>
  <c r="K15" i="14"/>
  <c r="L15" i="14"/>
  <c r="M15" i="14"/>
  <c r="N15" i="14"/>
  <c r="O15" i="14"/>
  <c r="F16" i="14"/>
  <c r="G16" i="14"/>
  <c r="H16" i="14"/>
  <c r="I16" i="14"/>
  <c r="J16" i="14"/>
  <c r="K16" i="14"/>
  <c r="L16" i="14"/>
  <c r="M16" i="14"/>
  <c r="N16" i="14"/>
  <c r="O16" i="14"/>
  <c r="F17" i="14"/>
  <c r="G17" i="14"/>
  <c r="H17" i="14"/>
  <c r="I17" i="14"/>
  <c r="J17" i="14"/>
  <c r="K17" i="14"/>
  <c r="L17" i="14"/>
  <c r="M17" i="14"/>
  <c r="N17" i="14"/>
  <c r="O17" i="14"/>
  <c r="O11" i="14"/>
  <c r="N11" i="14"/>
  <c r="M11" i="14"/>
  <c r="L11" i="14"/>
  <c r="K11" i="14"/>
  <c r="J11" i="14"/>
  <c r="I11" i="14"/>
  <c r="H11" i="14"/>
  <c r="F11" i="14"/>
  <c r="G11" i="14"/>
  <c r="F5" i="14"/>
  <c r="G5" i="14"/>
  <c r="H5" i="14"/>
  <c r="I5" i="14"/>
  <c r="J5" i="14"/>
  <c r="K5" i="14"/>
  <c r="L5" i="14"/>
  <c r="M5" i="14"/>
  <c r="N5" i="14"/>
  <c r="O5" i="14"/>
  <c r="F6" i="14"/>
  <c r="G6" i="14"/>
  <c r="H6" i="14"/>
  <c r="I6" i="14"/>
  <c r="J6" i="14"/>
  <c r="K6" i="14"/>
  <c r="L6" i="14"/>
  <c r="M6" i="14"/>
  <c r="N6" i="14"/>
  <c r="O6" i="14"/>
  <c r="F7" i="14"/>
  <c r="G7" i="14"/>
  <c r="H7" i="14"/>
  <c r="I7" i="14"/>
  <c r="J7" i="14"/>
  <c r="K7" i="14"/>
  <c r="L7" i="14"/>
  <c r="M7" i="14"/>
  <c r="N7" i="14"/>
  <c r="O7" i="14"/>
  <c r="F8" i="14"/>
  <c r="G8" i="14"/>
  <c r="H8" i="14"/>
  <c r="I8" i="14"/>
  <c r="J8" i="14"/>
  <c r="K8" i="14"/>
  <c r="L8" i="14"/>
  <c r="M8" i="14"/>
  <c r="N8" i="14"/>
  <c r="O8" i="14"/>
  <c r="F9" i="14"/>
  <c r="G9" i="14"/>
  <c r="H9" i="14"/>
  <c r="I9" i="14"/>
  <c r="J9" i="14"/>
  <c r="K9" i="14"/>
  <c r="L9" i="14"/>
  <c r="M9" i="14"/>
  <c r="N9" i="14"/>
  <c r="O9" i="14"/>
  <c r="F10" i="14"/>
  <c r="G10" i="14"/>
  <c r="H10" i="14"/>
  <c r="I10" i="14"/>
  <c r="J10" i="14"/>
  <c r="K10" i="14"/>
  <c r="L10" i="14"/>
  <c r="M10" i="14"/>
  <c r="N10" i="14"/>
  <c r="O10" i="14"/>
  <c r="O4" i="14"/>
  <c r="N4" i="14"/>
  <c r="M4" i="14"/>
  <c r="L4" i="14"/>
  <c r="K4" i="14"/>
  <c r="J4" i="14"/>
  <c r="I4" i="14"/>
  <c r="H4" i="14"/>
  <c r="G4" i="14"/>
  <c r="D53" i="14"/>
  <c r="D67" i="14"/>
  <c r="D66" i="14"/>
  <c r="D65" i="14"/>
  <c r="D64" i="14"/>
  <c r="D63" i="14"/>
  <c r="D62" i="14"/>
  <c r="D61" i="14"/>
  <c r="D60" i="14"/>
  <c r="D59" i="14"/>
  <c r="D58" i="14"/>
  <c r="D57" i="14"/>
  <c r="D56" i="14"/>
  <c r="D55" i="14"/>
  <c r="D54"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C11" i="14"/>
  <c r="C10" i="14"/>
  <c r="C9" i="14"/>
  <c r="C8" i="14"/>
  <c r="C7" i="14"/>
  <c r="C6" i="14"/>
  <c r="C5" i="14"/>
  <c r="C4" i="14"/>
  <c r="C53" i="14"/>
  <c r="C67" i="14"/>
  <c r="C66" i="14"/>
  <c r="C65" i="14"/>
  <c r="C64" i="14"/>
  <c r="C63" i="14"/>
  <c r="C62" i="14"/>
  <c r="C61" i="14"/>
  <c r="C60" i="14"/>
  <c r="C59" i="14"/>
  <c r="C58" i="14"/>
  <c r="C57" i="14"/>
  <c r="C56" i="14"/>
  <c r="C55" i="14"/>
  <c r="C54"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B62" i="14"/>
  <c r="B63" i="14"/>
  <c r="B64" i="14"/>
  <c r="B65" i="14"/>
  <c r="B66" i="14"/>
  <c r="B67" i="14"/>
  <c r="B61" i="14"/>
  <c r="B55" i="14"/>
  <c r="B56" i="14"/>
  <c r="B57" i="14"/>
  <c r="B58" i="14"/>
  <c r="B59" i="14"/>
  <c r="B60" i="14"/>
  <c r="B54" i="14"/>
  <c r="B53" i="14"/>
  <c r="B47" i="14"/>
  <c r="B48" i="14"/>
  <c r="B49" i="14"/>
  <c r="B50" i="14"/>
  <c r="B51" i="14"/>
  <c r="B52" i="14"/>
  <c r="B46" i="14"/>
  <c r="B40" i="14"/>
  <c r="B41" i="14"/>
  <c r="B42" i="14"/>
  <c r="B43" i="14"/>
  <c r="B44" i="14"/>
  <c r="B45" i="14"/>
  <c r="B39" i="14"/>
  <c r="B33" i="14"/>
  <c r="B34" i="14"/>
  <c r="B35" i="14"/>
  <c r="B36" i="14"/>
  <c r="B37" i="14"/>
  <c r="B38" i="14"/>
  <c r="B32" i="14"/>
  <c r="B26" i="14"/>
  <c r="B27" i="14"/>
  <c r="B28" i="14"/>
  <c r="B29" i="14"/>
  <c r="B30" i="14"/>
  <c r="B31" i="14"/>
  <c r="B25" i="14"/>
  <c r="B18" i="14"/>
  <c r="B17" i="14"/>
  <c r="B16" i="14"/>
  <c r="B15" i="14"/>
  <c r="B14" i="14"/>
  <c r="B13" i="14"/>
  <c r="B12" i="14"/>
  <c r="B11" i="14"/>
  <c r="B10" i="14"/>
  <c r="B9" i="14"/>
  <c r="B8" i="14"/>
  <c r="B7" i="14"/>
  <c r="B6" i="14"/>
  <c r="B5" i="14"/>
  <c r="B4" i="14"/>
  <c r="B19" i="14"/>
  <c r="B20" i="14"/>
  <c r="B21" i="14"/>
  <c r="B22" i="14"/>
  <c r="B23" i="14"/>
  <c r="B24" i="14"/>
  <c r="F4" i="14"/>
  <c r="CG8" i="13" l="1"/>
  <c r="CC8" i="13"/>
  <c r="BY8" i="13"/>
  <c r="BU8" i="13"/>
  <c r="BQ8" i="13"/>
  <c r="BM8" i="13"/>
  <c r="BI8" i="13"/>
  <c r="BE8" i="13"/>
  <c r="BA8" i="13"/>
  <c r="AW8" i="13"/>
  <c r="AS8" i="13"/>
  <c r="AO8" i="13"/>
  <c r="AK8" i="13"/>
  <c r="AG8" i="13"/>
  <c r="AC8" i="13"/>
  <c r="Y8" i="13"/>
  <c r="U8" i="13"/>
  <c r="Q8" i="13"/>
  <c r="I8" i="13"/>
  <c r="M8" i="13"/>
  <c r="DV8" i="13"/>
  <c r="DU8" i="13"/>
  <c r="DT8" i="13"/>
  <c r="DR8" i="13"/>
  <c r="DQ8" i="13"/>
  <c r="DP8" i="13"/>
  <c r="AF8" i="12"/>
  <c r="H61" i="14" s="1"/>
  <c r="AF17" i="12"/>
  <c r="CQ17" i="12"/>
  <c r="CQ14" i="12"/>
  <c r="O67" i="14" s="1"/>
  <c r="CQ13" i="12"/>
  <c r="O66" i="14" s="1"/>
  <c r="CQ12" i="12"/>
  <c r="O65" i="14" s="1"/>
  <c r="CQ11" i="12"/>
  <c r="O64" i="14" s="1"/>
  <c r="CQ10" i="12"/>
  <c r="O63" i="14" s="1"/>
  <c r="CQ9" i="12"/>
  <c r="O62" i="14" s="1"/>
  <c r="CQ8" i="12"/>
  <c r="O61" i="14" s="1"/>
  <c r="CH17" i="12"/>
  <c r="CH14" i="12"/>
  <c r="N67" i="14" s="1"/>
  <c r="CH13" i="12"/>
  <c r="N66" i="14" s="1"/>
  <c r="CH12" i="12"/>
  <c r="N65" i="14" s="1"/>
  <c r="CH11" i="12"/>
  <c r="N64" i="14" s="1"/>
  <c r="CH10" i="12"/>
  <c r="N63" i="14" s="1"/>
  <c r="CH9" i="12"/>
  <c r="N62" i="14" s="1"/>
  <c r="CH8" i="12"/>
  <c r="N61" i="14" s="1"/>
  <c r="BY17" i="12"/>
  <c r="BY14" i="12"/>
  <c r="M67" i="14" s="1"/>
  <c r="BY13" i="12"/>
  <c r="M66" i="14" s="1"/>
  <c r="BY12" i="12"/>
  <c r="M65" i="14" s="1"/>
  <c r="BY11" i="12"/>
  <c r="M64" i="14" s="1"/>
  <c r="BY10" i="12"/>
  <c r="M63" i="14" s="1"/>
  <c r="BY9" i="12"/>
  <c r="M62" i="14" s="1"/>
  <c r="BY8" i="12"/>
  <c r="M61" i="14" s="1"/>
  <c r="BP17" i="12"/>
  <c r="BP14" i="12"/>
  <c r="L67" i="14" s="1"/>
  <c r="BP13" i="12"/>
  <c r="L66" i="14" s="1"/>
  <c r="BP12" i="12"/>
  <c r="L65" i="14" s="1"/>
  <c r="BP11" i="12"/>
  <c r="L64" i="14" s="1"/>
  <c r="BP10" i="12"/>
  <c r="L63" i="14" s="1"/>
  <c r="BP9" i="12"/>
  <c r="L62" i="14" s="1"/>
  <c r="BP8" i="12"/>
  <c r="L61" i="14" s="1"/>
  <c r="BG17" i="12"/>
  <c r="BG14" i="12"/>
  <c r="K67" i="14" s="1"/>
  <c r="BG13" i="12"/>
  <c r="K66" i="14" s="1"/>
  <c r="BG12" i="12"/>
  <c r="K65" i="14" s="1"/>
  <c r="BG11" i="12"/>
  <c r="K64" i="14" s="1"/>
  <c r="BG10" i="12"/>
  <c r="K63" i="14" s="1"/>
  <c r="BG9" i="12"/>
  <c r="K62" i="14" s="1"/>
  <c r="BG8" i="12"/>
  <c r="K61" i="14" s="1"/>
  <c r="AX17" i="12"/>
  <c r="AX14" i="12"/>
  <c r="J67" i="14" s="1"/>
  <c r="AX13" i="12"/>
  <c r="J66" i="14" s="1"/>
  <c r="AX12" i="12"/>
  <c r="J65" i="14" s="1"/>
  <c r="AX11" i="12"/>
  <c r="J64" i="14" s="1"/>
  <c r="AX10" i="12"/>
  <c r="J63" i="14" s="1"/>
  <c r="AX9" i="12"/>
  <c r="J62" i="14" s="1"/>
  <c r="AX8" i="12"/>
  <c r="J61" i="14" s="1"/>
  <c r="AO17" i="12"/>
  <c r="AO14" i="12"/>
  <c r="I67" i="14" s="1"/>
  <c r="AO13" i="12"/>
  <c r="I66" i="14" s="1"/>
  <c r="AO12" i="12"/>
  <c r="I65" i="14" s="1"/>
  <c r="AO11" i="12"/>
  <c r="I64" i="14" s="1"/>
  <c r="AO10" i="12"/>
  <c r="I63" i="14" s="1"/>
  <c r="AO9" i="12"/>
  <c r="I62" i="14" s="1"/>
  <c r="AO8" i="12"/>
  <c r="I61" i="14" s="1"/>
  <c r="AF14" i="12"/>
  <c r="H67" i="14" s="1"/>
  <c r="AF13" i="12"/>
  <c r="H66" i="14" s="1"/>
  <c r="AF12" i="12"/>
  <c r="H65" i="14" s="1"/>
  <c r="AF11" i="12"/>
  <c r="H64" i="14" s="1"/>
  <c r="AF10" i="12"/>
  <c r="H63" i="14" s="1"/>
  <c r="AF9" i="12"/>
  <c r="H62" i="14" s="1"/>
  <c r="W17" i="12"/>
  <c r="N17" i="12"/>
  <c r="W14" i="12"/>
  <c r="G67" i="14" s="1"/>
  <c r="W13" i="12"/>
  <c r="G66" i="14" s="1"/>
  <c r="W12" i="12"/>
  <c r="G65" i="14" s="1"/>
  <c r="W11" i="12"/>
  <c r="G64" i="14" s="1"/>
  <c r="W10" i="12"/>
  <c r="G63" i="14" s="1"/>
  <c r="W9" i="12"/>
  <c r="G62" i="14" s="1"/>
  <c r="W8" i="12"/>
  <c r="G61" i="14" s="1"/>
  <c r="N8" i="12"/>
  <c r="F61" i="14" s="1"/>
  <c r="O75" i="29" l="1"/>
  <c r="O75" i="14"/>
  <c r="O71" i="14"/>
  <c r="O71" i="29"/>
  <c r="N75" i="29"/>
  <c r="N75" i="14"/>
  <c r="N71" i="14"/>
  <c r="N71" i="29"/>
  <c r="M75" i="29"/>
  <c r="M75" i="14"/>
  <c r="M71" i="14"/>
  <c r="M71" i="29"/>
  <c r="L75" i="29"/>
  <c r="L75" i="14"/>
  <c r="L71" i="14"/>
  <c r="L71" i="29"/>
  <c r="K75" i="29"/>
  <c r="K75" i="14"/>
  <c r="K71" i="14"/>
  <c r="K71" i="29"/>
  <c r="J75" i="29"/>
  <c r="J75" i="14"/>
  <c r="J71" i="14"/>
  <c r="J71" i="29"/>
  <c r="I75" i="29"/>
  <c r="I75" i="14"/>
  <c r="I71" i="14"/>
  <c r="I71" i="29"/>
  <c r="H75" i="29"/>
  <c r="H75" i="14"/>
  <c r="H71" i="14"/>
  <c r="H71" i="29"/>
  <c r="G75" i="29"/>
  <c r="G75" i="14"/>
  <c r="G71" i="14"/>
  <c r="G71" i="29"/>
  <c r="F75" i="14"/>
  <c r="F75" i="29"/>
  <c r="F71" i="14"/>
  <c r="F71" i="29"/>
  <c r="EJ17" i="12"/>
  <c r="EI17" i="12"/>
  <c r="EH17" i="12"/>
  <c r="EG17" i="12"/>
  <c r="EF17" i="12"/>
  <c r="EE17" i="12"/>
  <c r="ED17" i="12"/>
  <c r="EC17" i="12"/>
  <c r="EJ14" i="12"/>
  <c r="EI14" i="12"/>
  <c r="EH14" i="12"/>
  <c r="EG14" i="12"/>
  <c r="EF14" i="12"/>
  <c r="EE14" i="12"/>
  <c r="ED14" i="12"/>
  <c r="EC14" i="12"/>
  <c r="N14" i="12"/>
  <c r="F67" i="14" s="1"/>
  <c r="EJ13" i="12"/>
  <c r="EI13" i="12"/>
  <c r="EH13" i="12"/>
  <c r="EG13" i="12"/>
  <c r="EF13" i="12"/>
  <c r="EE13" i="12"/>
  <c r="ED13" i="12"/>
  <c r="EC13" i="12"/>
  <c r="N13" i="12"/>
  <c r="F66" i="14" s="1"/>
  <c r="EJ12" i="12"/>
  <c r="EI12" i="12"/>
  <c r="EH12" i="12"/>
  <c r="EG12" i="12"/>
  <c r="EF12" i="12"/>
  <c r="EE12" i="12"/>
  <c r="ED12" i="12"/>
  <c r="EC12" i="12"/>
  <c r="N12" i="12"/>
  <c r="F65" i="14" s="1"/>
  <c r="EJ11" i="12"/>
  <c r="EI11" i="12"/>
  <c r="EH11" i="12"/>
  <c r="EG11" i="12"/>
  <c r="EF11" i="12"/>
  <c r="EE11" i="12"/>
  <c r="ED11" i="12"/>
  <c r="EC11" i="12"/>
  <c r="N11" i="12"/>
  <c r="F64" i="14" s="1"/>
  <c r="EJ10" i="12"/>
  <c r="EI10" i="12"/>
  <c r="EH10" i="12"/>
  <c r="EG10" i="12"/>
  <c r="EF10" i="12"/>
  <c r="EE10" i="12"/>
  <c r="ED10" i="12"/>
  <c r="EC10" i="12"/>
  <c r="N10" i="12"/>
  <c r="F63" i="14" s="1"/>
  <c r="EJ9" i="12"/>
  <c r="EI9" i="12"/>
  <c r="EH9" i="12"/>
  <c r="EG9" i="12"/>
  <c r="EF9" i="12"/>
  <c r="EE9" i="12"/>
  <c r="ED9" i="12"/>
  <c r="EC9" i="12"/>
  <c r="N9" i="12"/>
  <c r="F62" i="14" s="1"/>
  <c r="EJ8" i="12"/>
  <c r="EI8" i="12"/>
  <c r="EH8" i="12"/>
  <c r="EG8" i="12"/>
  <c r="EF8" i="12"/>
  <c r="EE8" i="12"/>
  <c r="ED8" i="12"/>
  <c r="EC8" i="12"/>
</calcChain>
</file>

<file path=xl/sharedStrings.xml><?xml version="1.0" encoding="utf-8"?>
<sst xmlns="http://schemas.openxmlformats.org/spreadsheetml/2006/main" count="1378" uniqueCount="177">
  <si>
    <t>Base expenditure analysis - wastewater network + and bioresources</t>
  </si>
  <si>
    <t>Line description</t>
  </si>
  <si>
    <t>Units</t>
  </si>
  <si>
    <t>DPs</t>
  </si>
  <si>
    <t>RAG 4 reference</t>
  </si>
  <si>
    <t>For the 12 months ended 31 March 2012</t>
  </si>
  <si>
    <t>For the 12 months ended 31 March 2013</t>
  </si>
  <si>
    <t>For the 12 months ended 31 March 2014</t>
  </si>
  <si>
    <t>For the 12 months ended 31 March 2015</t>
  </si>
  <si>
    <t>For the 12 months ended 31 March 2016</t>
  </si>
  <si>
    <t>For the 12 months ended 31 March 2017</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</si>
  <si>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</si>
  <si>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</si>
  <si>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</si>
  <si>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</si>
  <si>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</si>
  <si>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</si>
  <si>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</si>
  <si>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</si>
  <si>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 xml:space="preserve">Wastewater network+ </t>
  </si>
  <si>
    <t>Bioresources</t>
  </si>
  <si>
    <t>Total</t>
  </si>
  <si>
    <t>Foul</t>
  </si>
  <si>
    <t>Surface water drainage</t>
  </si>
  <si>
    <t>Highway drainage</t>
  </si>
  <si>
    <t>Sewage treatment and disposal</t>
  </si>
  <si>
    <t>Sludge liquor treatment</t>
  </si>
  <si>
    <t>Sludge Transport</t>
  </si>
  <si>
    <t>Sludge Treatment</t>
  </si>
  <si>
    <t>Sludge Disposal</t>
  </si>
  <si>
    <t>Completion checks</t>
  </si>
  <si>
    <t>Operating expenditure</t>
  </si>
  <si>
    <t>Please complete all cells in row</t>
  </si>
  <si>
    <t>Power</t>
  </si>
  <si>
    <t>£m</t>
  </si>
  <si>
    <t>4K.1</t>
  </si>
  <si>
    <t>WWS01001FL</t>
  </si>
  <si>
    <t>WWS01001SWD</t>
  </si>
  <si>
    <t>WWS01001HD</t>
  </si>
  <si>
    <t>WWS01001STD</t>
  </si>
  <si>
    <t>WWS01001SLT</t>
  </si>
  <si>
    <t>WWS01001STP</t>
  </si>
  <si>
    <t>WWS01001SDT</t>
  </si>
  <si>
    <t>WWS01001SDD</t>
  </si>
  <si>
    <t>WWS01001CAS</t>
  </si>
  <si>
    <t>Income treated as negative expenditure</t>
  </si>
  <si>
    <t>4K.2</t>
  </si>
  <si>
    <t>WWS01002FL</t>
  </si>
  <si>
    <t>WWS01002SWD</t>
  </si>
  <si>
    <t>WWS01002HD</t>
  </si>
  <si>
    <t>WWS01002STD</t>
  </si>
  <si>
    <t>WWS01002SLT</t>
  </si>
  <si>
    <t>WWS01002STP</t>
  </si>
  <si>
    <t>WWS01002SDT</t>
  </si>
  <si>
    <t>WWS01002SDD</t>
  </si>
  <si>
    <t>WWS01002CAS</t>
  </si>
  <si>
    <t>Bulk discharge - recollected</t>
  </si>
  <si>
    <t>4K.3</t>
  </si>
  <si>
    <t>Bulk discharge</t>
  </si>
  <si>
    <t>WWS01004FL</t>
  </si>
  <si>
    <t>WWS01004SWD</t>
  </si>
  <si>
    <t>WWS01004HD</t>
  </si>
  <si>
    <t>WWS01004STD</t>
  </si>
  <si>
    <t>WWS01004SLT</t>
  </si>
  <si>
    <t>WWS01004STP</t>
  </si>
  <si>
    <t>WWS01004SDT</t>
  </si>
  <si>
    <t>WWS01004SDD</t>
  </si>
  <si>
    <t>WWS01004CAS</t>
  </si>
  <si>
    <t>Renewals expensed in year (infrastructure)</t>
  </si>
  <si>
    <t>4K.4</t>
  </si>
  <si>
    <t>WWS01005FL</t>
  </si>
  <si>
    <t>WWS01005SWD</t>
  </si>
  <si>
    <t>WWS01005HD</t>
  </si>
  <si>
    <t>WWS01005STD</t>
  </si>
  <si>
    <t>WWS01005SLT</t>
  </si>
  <si>
    <t>WWS01005STP</t>
  </si>
  <si>
    <t>WWS01005SDT</t>
  </si>
  <si>
    <t>WWS01005SDD</t>
  </si>
  <si>
    <t>WWS01005CAS</t>
  </si>
  <si>
    <t>Renewals expensed in year (non-infrastructure)</t>
  </si>
  <si>
    <t>4K.5</t>
  </si>
  <si>
    <t>WWS01006FL</t>
  </si>
  <si>
    <t>WWS01006SWD</t>
  </si>
  <si>
    <t>WWS01006HD</t>
  </si>
  <si>
    <t>WWS01006STD</t>
  </si>
  <si>
    <t>WWS01006SLT</t>
  </si>
  <si>
    <t>WWS01006STP</t>
  </si>
  <si>
    <t>WWS01006SDT</t>
  </si>
  <si>
    <t>WWS01006SDD</t>
  </si>
  <si>
    <t>WWS01006CAS</t>
  </si>
  <si>
    <t>Other operating expenditure</t>
  </si>
  <si>
    <t>4K.6</t>
  </si>
  <si>
    <t>WWS01007FL</t>
  </si>
  <si>
    <t>WWS01007SWD</t>
  </si>
  <si>
    <t>WWS01007HD</t>
  </si>
  <si>
    <t>WWS01007STD</t>
  </si>
  <si>
    <t>WWS01007SLT</t>
  </si>
  <si>
    <t>WWS01007STP</t>
  </si>
  <si>
    <t>WWS01007SDT</t>
  </si>
  <si>
    <t>WWS01007SDD</t>
  </si>
  <si>
    <t>WWS01007CAS</t>
  </si>
  <si>
    <t>Local authority and Cumulo rates</t>
  </si>
  <si>
    <t>4K.7</t>
  </si>
  <si>
    <t>WWS1008FL</t>
  </si>
  <si>
    <t>WWS1008SWD</t>
  </si>
  <si>
    <t>WWS1008HD</t>
  </si>
  <si>
    <t>WWS1008STD</t>
  </si>
  <si>
    <t>WWS1008SLT</t>
  </si>
  <si>
    <t>WWS1008STP</t>
  </si>
  <si>
    <t>WWS1008SDT</t>
  </si>
  <si>
    <t>WWS1008SDD</t>
  </si>
  <si>
    <t>WWS1008CAS</t>
  </si>
  <si>
    <t>Bioresources liquors treated by network plus</t>
  </si>
  <si>
    <t>Recharge to Bioresources by network plus for costs of handling and treating bioresources liquors</t>
  </si>
  <si>
    <t>8C.17</t>
  </si>
  <si>
    <t>B0002BIOTRCHG</t>
  </si>
  <si>
    <t>made up of the following elements</t>
  </si>
  <si>
    <t>operating element</t>
  </si>
  <si>
    <t>capital element</t>
  </si>
  <si>
    <t>Bioresources energy and liquors analysis</t>
  </si>
  <si>
    <t>Electricity</t>
  </si>
  <si>
    <t>Heat</t>
  </si>
  <si>
    <t>Biomethane</t>
  </si>
  <si>
    <t>MWh (0 DPs)</t>
  </si>
  <si>
    <t>£m (3 DPs)</t>
  </si>
  <si>
    <t>Energy</t>
  </si>
  <si>
    <t>Energy generated by bioresources and used in network plus control - Electricity MWh</t>
  </si>
  <si>
    <t>Energy generated by bioresources and used in network plus control - Heat MWh</t>
  </si>
  <si>
    <t>Energy generated by bioresources and used in network plus control - Biomethane MWh</t>
  </si>
  <si>
    <t>Energy generated by bioresources and used in network plus control - Total MWh</t>
  </si>
  <si>
    <t>Energy generated by bioresources and used in network plus control - Electricity £m</t>
  </si>
  <si>
    <t>Energy generated by bioresources and used in network plus control - Heat £m</t>
  </si>
  <si>
    <t>Energy generated by bioresources and used in network plus control - Biomethane £m</t>
  </si>
  <si>
    <t>Energy generated by bioresources and used in network plus control - Total £m</t>
  </si>
  <si>
    <t>Energy generated by bioresources and used in network plus control</t>
  </si>
  <si>
    <t>SE Column Headings</t>
  </si>
  <si>
    <t>8C.20</t>
  </si>
  <si>
    <t>B0002EGBM_EM</t>
  </si>
  <si>
    <t>B0002EGBM_HM</t>
  </si>
  <si>
    <t>B0002EGBM_BM</t>
  </si>
  <si>
    <t>B0002EGBM_TM</t>
  </si>
  <si>
    <t>B0002EGBM_EP</t>
  </si>
  <si>
    <t>B0002EGBM_HP</t>
  </si>
  <si>
    <t>B0002EGBM_BP</t>
  </si>
  <si>
    <t>B0002EGBM_TP</t>
  </si>
  <si>
    <t>4K.19</t>
  </si>
  <si>
    <t>4K.20</t>
  </si>
  <si>
    <r>
      <t xml:space="preserve">Pre-existing methodology - </t>
    </r>
    <r>
      <rPr>
        <b/>
        <i/>
        <sz val="10"/>
        <rFont val="Calibri"/>
        <family val="2"/>
        <scheme val="minor"/>
      </rPr>
      <t>Operating expenditure</t>
    </r>
  </si>
  <si>
    <t>Wastewater network+</t>
  </si>
  <si>
    <t>Total wastewater</t>
  </si>
  <si>
    <t>Methodology reflecting our recent guidance - Operating expenditure</t>
  </si>
  <si>
    <t>Differences</t>
  </si>
  <si>
    <t>Change in Wastewater network+</t>
  </si>
  <si>
    <t>Change in Bioresources</t>
  </si>
  <si>
    <t>Total change - validation check</t>
  </si>
  <si>
    <t>{Name of report}</t>
  </si>
  <si>
    <t>Acronym</t>
  </si>
  <si>
    <t>Reference</t>
  </si>
  <si>
    <t>Item description</t>
  </si>
  <si>
    <t>Unit</t>
  </si>
  <si>
    <t>Model</t>
  </si>
  <si>
    <t>2011-12</t>
  </si>
  <si>
    <t>2012-13</t>
  </si>
  <si>
    <t>2013-14</t>
  </si>
  <si>
    <t>2014-15</t>
  </si>
  <si>
    <t>2015-16</t>
  </si>
  <si>
    <t>2016-17</t>
  </si>
  <si>
    <t>2017-18</t>
  </si>
  <si>
    <t>2018-19</t>
  </si>
  <si>
    <t>2019-20</t>
  </si>
  <si>
    <t>2020-21</t>
  </si>
  <si>
    <t>2021-22</t>
  </si>
  <si>
    <t>2022-23</t>
  </si>
  <si>
    <t>2023-24</t>
  </si>
  <si>
    <t>2024-25</t>
  </si>
  <si>
    <t>Cyclical Foundation</t>
  </si>
  <si>
    <t>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</si>
</sst>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_);\(#,##0\);&quot;-  &quot;;&quot; &quot;@&quot; &quot;"/>
    <numFmt numFmtId="166" formatCode="0.000"/>
    <numFmt numFmtId="167" formatCode="0.00%_);\-0.00%_);&quot;-  &quot;;&quot; &quot;@&quot; &quot;"/>
    <numFmt numFmtId="168" formatCode="dd\ mmm\ yy_);;&quot;-  &quot;;&quot; &quot;@&quot; &quot;"/>
    <numFmt numFmtId="169" formatCode="dd/mmm/yy_);;&quot;-  &quot;;&quot; &quot;@"/>
    <numFmt numFmtId="170" formatCode="dd\ mmm\ yy_);\(###0\);&quot;-  &quot;;&quot; &quot;@&quot; &quot;"/>
    <numFmt numFmtId="171" formatCode="#,##0.0000_);\(#,##0.0000\);&quot;-  &quot;;&quot; &quot;@&quot; &quot;"/>
    <numFmt numFmtId="172" formatCode="#,##0.000_);\(#,##0.000\);&quot;-  &quot;;&quot; &quot;@&quot; &quot;"/>
    <numFmt numFmtId="173" formatCode="#,##0.00_);\(#,##0.00\);&quot;-  &quot;;&quot; &quot;@&quot; &quot;"/>
  </numFmts>
  <fonts count="47" x14ac:knownFonts="1">
    <font>
      <sz val="11"/>
      <color theme="1"/>
      <name val="Arial"/>
      <family val="2"/>
    </font>
    <font>
      <b/>
      <sz val="13"/>
      <color theme="3"/>
      <name val="Arial"/>
      <family val="2"/>
    </font>
    <font>
      <sz val="10"/>
      <color theme="4"/>
      <name val="Calibri"/>
      <family val="2"/>
    </font>
    <font>
      <sz val="8"/>
      <color theme="1"/>
      <name val="Calibri"/>
      <family val="2"/>
    </font>
    <font>
      <sz val="10"/>
      <color rgb="FF000000"/>
      <name val="Calibri"/>
      <family val="2"/>
    </font>
    <font>
      <sz val="10"/>
      <color rgb="FF0078C9"/>
      <name val="Calibri"/>
      <family val="2"/>
    </font>
    <font>
      <sz val="11"/>
      <color theme="1"/>
      <name val="Arial"/>
      <family val="2"/>
    </font>
    <font>
      <sz val="10"/>
      <name val="Arial"/>
      <family val="2"/>
    </font>
    <font>
      <b/>
      <sz val="15"/>
      <color theme="3"/>
      <name val="Arial"/>
      <family val="2"/>
    </font>
    <font>
      <sz val="11"/>
      <name val="Arial"/>
      <family val="2"/>
    </font>
    <font>
      <sz val="8"/>
      <name val="Arial"/>
      <family val="2"/>
    </font>
    <font>
      <sz val="9"/>
      <color theme="1"/>
      <name val="Arial"/>
      <family val="2"/>
    </font>
    <font>
      <sz val="11"/>
      <color indexed="8"/>
      <name val="Calibri"/>
      <family val="2"/>
      <scheme val="minor"/>
    </font>
    <font>
      <sz val="11"/>
      <color theme="1"/>
      <name val="Verdana"/>
      <family val="2"/>
    </font>
    <font>
      <b/>
      <sz val="12"/>
      <color theme="1"/>
      <name val="Calibri"/>
      <family val="2"/>
    </font>
    <font>
      <sz val="18"/>
      <color theme="3"/>
      <name val="Calibri"/>
      <family val="2"/>
    </font>
    <font>
      <sz val="8"/>
      <color theme="3"/>
      <name val="Calibri"/>
      <family val="2"/>
    </font>
    <font>
      <b/>
      <sz val="12"/>
      <color theme="3"/>
      <name val="Calibri"/>
      <family val="2"/>
    </font>
    <font>
      <sz val="11"/>
      <color theme="1"/>
      <name val="Calibri"/>
      <family val="2"/>
    </font>
    <font>
      <b/>
      <sz val="15"/>
      <color theme="0"/>
      <name val="Calibri"/>
      <family val="2"/>
    </font>
    <font>
      <sz val="11"/>
      <name val="Calibri"/>
      <family val="2"/>
    </font>
    <font>
      <sz val="15"/>
      <color theme="0"/>
      <name val="Calibri"/>
      <family val="2"/>
    </font>
    <font>
      <sz val="12"/>
      <color theme="1"/>
      <name val="Calibri"/>
      <family val="2"/>
    </font>
    <font>
      <b/>
      <sz val="12"/>
      <name val="Calibri"/>
      <family val="2"/>
    </font>
    <font>
      <b/>
      <sz val="12"/>
      <color rgb="FF18497A"/>
      <name val="Calibri"/>
      <family val="2"/>
    </font>
    <font>
      <sz val="12"/>
      <name val="Calibri"/>
      <family val="2"/>
    </font>
    <font>
      <b/>
      <sz val="12"/>
      <color rgb="FF002664"/>
      <name val="Calibri"/>
      <family val="2"/>
    </font>
    <font>
      <sz val="9"/>
      <color theme="1"/>
      <name val="Calibri"/>
      <family val="2"/>
    </font>
    <font>
      <b/>
      <sz val="12"/>
      <color rgb="FFFF0000"/>
      <name val="Calibri"/>
      <family val="2"/>
    </font>
    <font>
      <sz val="11"/>
      <color rgb="FFFF0000"/>
      <name val="Calibri"/>
      <family val="2"/>
    </font>
    <font>
      <sz val="12"/>
      <color rgb="FF18497A"/>
      <name val="Calibri"/>
      <family val="2"/>
    </font>
    <font>
      <sz val="11"/>
      <color rgb="FF18497A"/>
      <name val="Calibri"/>
      <family val="2"/>
    </font>
    <font>
      <sz val="11"/>
      <color rgb="FF0078C9"/>
      <name val="Calibri"/>
      <family val="2"/>
    </font>
    <font>
      <sz val="10"/>
      <color theme="1"/>
      <name val="Arial"/>
      <family val="2"/>
    </font>
    <font>
      <b/>
      <sz val="10"/>
      <name val="Arial"/>
      <family val="2"/>
    </font>
    <font>
      <u/>
      <sz val="10"/>
      <name val="Arial"/>
      <family val="2"/>
    </font>
    <font>
      <b/>
      <sz val="20"/>
      <name val="Calibri"/>
      <family val="2"/>
      <scheme val="minor"/>
    </font>
    <font>
      <b/>
      <sz val="10"/>
      <name val="Calibri"/>
      <family val="2"/>
      <scheme val="minor"/>
    </font>
    <font>
      <u/>
      <sz val="10"/>
      <name val="Calibri"/>
      <family val="2"/>
      <scheme val="minor"/>
    </font>
    <font>
      <sz val="10"/>
      <name val="Calibri"/>
      <family val="2"/>
      <scheme val="minor"/>
    </font>
    <font>
      <b/>
      <sz val="16"/>
      <color rgb="FF0000FF"/>
      <name val="Calibri"/>
      <family val="2"/>
      <scheme val="minor"/>
    </font>
    <font>
      <b/>
      <sz val="12"/>
      <color rgb="FF0000FF"/>
      <name val="Calibri"/>
      <family val="2"/>
      <scheme val="minor"/>
    </font>
    <font>
      <i/>
      <sz val="10"/>
      <name val="Calibri"/>
      <family val="2"/>
      <scheme val="minor"/>
    </font>
    <font>
      <b/>
      <i/>
      <sz val="10"/>
      <name val="Calibri"/>
      <family val="2"/>
      <scheme val="minor"/>
    </font>
    <font>
      <sz val="10"/>
      <color rgb="FF0000FF"/>
      <name val="Calibri"/>
      <family val="2"/>
      <scheme val="minor"/>
    </font>
    <font>
      <sz val="10"/>
      <color rgb="FF000000"/>
      <name val="Calibri"/>
      <family val="2"/>
      <scheme val="minor"/>
    </font>
    <font>
      <b/>
      <i/>
      <sz val="10"/>
      <color rgb="FF000000"/>
      <name val="Calibri"/>
      <family val="2"/>
    </font>
  </fonts>
  <fills count="18">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rgb="FFFFFF00"/>
        <bgColor indexed="64"/>
      </patternFill>
    </fill>
    <fill>
      <patternFill patternType="solid">
        <fgColor rgb="FFFE481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3592"/>
        <bgColor indexed="64"/>
      </patternFill>
    </fill>
    <fill>
      <patternFill patternType="solid">
        <fgColor theme="5" tint="0.79998168889431442"/>
        <bgColor indexed="64"/>
      </patternFill>
    </fill>
    <fill>
      <patternFill patternType="solid">
        <fgColor rgb="FFFFEFCA"/>
        <bgColor rgb="FF000000"/>
      </patternFill>
    </fill>
    <fill>
      <patternFill patternType="solid">
        <fgColor rgb="FFFFF2CC"/>
        <bgColor indexed="64"/>
      </patternFill>
    </fill>
    <fill>
      <patternFill patternType="solid">
        <fgColor rgb="FF84CEFF"/>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E0DCD8"/>
        <bgColor rgb="FF000000"/>
      </patternFill>
    </fill>
    <fill>
      <patternFill patternType="solid">
        <fgColor rgb="FF00FF00"/>
        <bgColor indexed="64"/>
      </patternFill>
    </fill>
    <fill>
      <patternFill patternType="solid">
        <fgColor rgb="FFD9D9D9"/>
        <bgColor indexed="64"/>
      </patternFill>
    </fill>
  </fills>
  <borders count="40">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rgb="FF808080"/>
      </left>
      <right style="thin">
        <color rgb="FF808080"/>
      </right>
      <top style="medium">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style="medium">
        <color rgb="FF808080"/>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hair">
        <color rgb="FF808080"/>
      </left>
      <right style="hair">
        <color rgb="FF808080"/>
      </right>
      <top style="hair">
        <color rgb="FF808080"/>
      </top>
      <bottom style="hair">
        <color rgb="FF808080"/>
      </bottom>
      <diagonal/>
    </border>
    <border>
      <left style="thin">
        <color theme="0" tint="-0.499984740745262"/>
      </left>
      <right style="thin">
        <color theme="0" tint="-0.499984740745262"/>
      </right>
      <top style="medium">
        <color theme="0" tint="-0.499984740745262"/>
      </top>
      <bottom/>
      <diagonal/>
    </border>
    <border>
      <left style="thin">
        <color rgb="FF808080"/>
      </left>
      <right style="thin">
        <color rgb="FF808080"/>
      </right>
      <top style="medium">
        <color rgb="FF808080"/>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rgb="FF808080"/>
      </left>
      <right style="thin">
        <color rgb="FF808080"/>
      </right>
      <top/>
      <bottom style="thin">
        <color rgb="FF808080"/>
      </bottom>
      <diagonal/>
    </border>
    <border>
      <left style="thin">
        <color theme="0" tint="-0.499984740745262"/>
      </left>
      <right style="medium">
        <color theme="0" tint="-0.499984740745262"/>
      </right>
      <top/>
      <bottom style="thin">
        <color theme="0" tint="-0.499984740745262"/>
      </bottom>
      <diagonal/>
    </border>
  </borders>
  <cellStyleXfs count="28">
    <xf numFmtId="0" fontId="0" fillId="0" borderId="0"/>
    <xf numFmtId="0" fontId="1" fillId="0" borderId="1" applyNumberFormat="0" applyFill="0" applyAlignment="0" applyProtection="0"/>
    <xf numFmtId="0" fontId="1" fillId="0" borderId="1" applyNumberFormat="0" applyFill="0" applyAlignment="0" applyProtection="0"/>
    <xf numFmtId="0" fontId="6" fillId="0" borderId="0"/>
    <xf numFmtId="0" fontId="7" fillId="0" borderId="0"/>
    <xf numFmtId="0" fontId="8" fillId="0" borderId="3" applyNumberFormat="0" applyFill="0" applyAlignment="0" applyProtection="0"/>
    <xf numFmtId="0" fontId="6" fillId="0" borderId="0"/>
    <xf numFmtId="165" fontId="6" fillId="0" borderId="0" applyFont="0" applyFill="0" applyBorder="0" applyProtection="0">
      <alignment vertical="top"/>
    </xf>
    <xf numFmtId="0" fontId="11" fillId="5" borderId="0" applyBorder="0"/>
    <xf numFmtId="0" fontId="6" fillId="0" borderId="0"/>
    <xf numFmtId="167" fontId="6" fillId="0" borderId="0" applyFont="0" applyFill="0" applyBorder="0" applyProtection="0">
      <alignment vertical="top"/>
    </xf>
    <xf numFmtId="0" fontId="6" fillId="0" borderId="0"/>
    <xf numFmtId="0" fontId="12" fillId="0" borderId="0"/>
    <xf numFmtId="0" fontId="13" fillId="0" borderId="0"/>
    <xf numFmtId="0" fontId="7" fillId="0" borderId="0"/>
    <xf numFmtId="0" fontId="6" fillId="0" borderId="0"/>
    <xf numFmtId="0" fontId="13" fillId="0" borderId="0"/>
    <xf numFmtId="0" fontId="6" fillId="0" borderId="0"/>
    <xf numFmtId="0" fontId="6" fillId="0" borderId="0"/>
    <xf numFmtId="164" fontId="6" fillId="0" borderId="0" applyFont="0" applyFill="0" applyBorder="0" applyAlignment="0" applyProtection="0"/>
    <xf numFmtId="0" fontId="33" fillId="0" borderId="0"/>
    <xf numFmtId="168" fontId="34" fillId="0" borderId="0" applyNumberFormat="0" applyFill="0" applyBorder="0" applyProtection="0">
      <alignment vertical="top"/>
    </xf>
    <xf numFmtId="0" fontId="35" fillId="0" borderId="0" applyNumberFormat="0" applyFill="0" applyBorder="0" applyProtection="0">
      <alignment vertical="top"/>
    </xf>
    <xf numFmtId="0" fontId="7" fillId="0" borderId="0" applyNumberFormat="0" applyFill="0" applyBorder="0" applyProtection="0">
      <alignment horizontal="right" vertical="top"/>
    </xf>
    <xf numFmtId="165" fontId="7" fillId="0" borderId="0" applyFont="0" applyFill="0" applyBorder="0" applyProtection="0">
      <alignment vertical="top"/>
    </xf>
    <xf numFmtId="170" fontId="7" fillId="0" borderId="0" applyFont="0" applyFill="0" applyBorder="0" applyProtection="0">
      <alignment vertical="top"/>
    </xf>
    <xf numFmtId="171" fontId="7" fillId="0" borderId="0" applyFont="0" applyFill="0" applyBorder="0" applyProtection="0">
      <alignment vertical="top"/>
    </xf>
    <xf numFmtId="167" fontId="7" fillId="0" borderId="0" applyFont="0" applyFill="0" applyBorder="0" applyProtection="0">
      <alignment vertical="top"/>
    </xf>
  </cellStyleXfs>
  <cellXfs count="170">
    <xf numFmtId="0" fontId="0" fillId="0" borderId="0" xfId="0"/>
    <xf numFmtId="0" fontId="4" fillId="0" borderId="2" xfId="0" applyFont="1" applyBorder="1" applyAlignment="1">
      <alignment horizontal="left" vertical="center" wrapText="1"/>
    </xf>
    <xf numFmtId="0" fontId="14" fillId="0" borderId="0" xfId="0" applyFont="1" applyAlignment="1">
      <alignment vertical="center"/>
    </xf>
    <xf numFmtId="0" fontId="16" fillId="3" borderId="0" xfId="1" applyFont="1" applyFill="1" applyBorder="1" applyAlignment="1">
      <alignment horizontal="center" vertical="center" wrapText="1"/>
    </xf>
    <xf numFmtId="0" fontId="14" fillId="6" borderId="0" xfId="0" applyFont="1" applyFill="1" applyAlignment="1">
      <alignment vertical="center"/>
    </xf>
    <xf numFmtId="0" fontId="14" fillId="7" borderId="0" xfId="0" applyFont="1" applyFill="1" applyAlignment="1">
      <alignment vertical="center"/>
    </xf>
    <xf numFmtId="0" fontId="18" fillId="0" borderId="0" xfId="0" applyFont="1" applyAlignment="1">
      <alignment vertical="center"/>
    </xf>
    <xf numFmtId="0" fontId="18" fillId="6" borderId="0" xfId="0" applyFont="1" applyFill="1" applyAlignment="1">
      <alignment vertical="center"/>
    </xf>
    <xf numFmtId="0" fontId="18" fillId="7" borderId="0" xfId="0" applyFont="1" applyFill="1" applyAlignment="1">
      <alignment vertical="center"/>
    </xf>
    <xf numFmtId="0" fontId="22" fillId="0" borderId="0" xfId="0" applyFont="1" applyAlignment="1">
      <alignment vertical="center"/>
    </xf>
    <xf numFmtId="0" fontId="5" fillId="2" borderId="14" xfId="3" applyFont="1" applyFill="1" applyBorder="1" applyAlignment="1">
      <alignment horizontal="center" vertical="center" wrapText="1"/>
    </xf>
    <xf numFmtId="0" fontId="23" fillId="3" borderId="0" xfId="2" applyFont="1" applyFill="1" applyBorder="1" applyAlignment="1">
      <alignment vertical="center" wrapText="1"/>
    </xf>
    <xf numFmtId="0" fontId="24" fillId="3" borderId="0" xfId="1" applyFont="1" applyFill="1" applyBorder="1" applyAlignment="1">
      <alignment horizontal="center" vertical="center" wrapText="1"/>
    </xf>
    <xf numFmtId="0" fontId="22" fillId="6" borderId="0" xfId="0" applyFont="1" applyFill="1" applyAlignment="1">
      <alignment vertical="center"/>
    </xf>
    <xf numFmtId="0" fontId="22" fillId="7" borderId="0" xfId="0" applyFont="1" applyFill="1" applyAlignment="1">
      <alignment vertical="center"/>
    </xf>
    <xf numFmtId="0" fontId="25" fillId="3" borderId="0" xfId="0" applyFont="1" applyFill="1" applyAlignment="1">
      <alignment vertical="center" wrapText="1"/>
    </xf>
    <xf numFmtId="0" fontId="25" fillId="3" borderId="0" xfId="0" applyFont="1" applyFill="1" applyAlignment="1">
      <alignment horizontal="center" vertical="center" wrapText="1"/>
    </xf>
    <xf numFmtId="0" fontId="26" fillId="3" borderId="0" xfId="1" applyFont="1" applyFill="1" applyBorder="1" applyAlignment="1">
      <alignment horizontal="center" vertical="center" wrapText="1"/>
    </xf>
    <xf numFmtId="0" fontId="23" fillId="3" borderId="0" xfId="1"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3" fillId="3" borderId="0" xfId="0" applyFont="1" applyFill="1" applyAlignment="1">
      <alignment horizontal="center" vertical="center" wrapText="1"/>
    </xf>
    <xf numFmtId="0" fontId="3" fillId="0" borderId="0" xfId="3" applyFont="1" applyAlignment="1">
      <alignment vertical="center"/>
    </xf>
    <xf numFmtId="0" fontId="2" fillId="2" borderId="17"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0" fontId="4" fillId="10" borderId="18" xfId="0" applyFont="1" applyFill="1" applyBorder="1" applyAlignment="1">
      <alignment horizontal="center" vertical="center" wrapText="1"/>
    </xf>
    <xf numFmtId="0" fontId="16" fillId="3" borderId="7" xfId="1" applyFont="1" applyFill="1" applyBorder="1" applyAlignment="1">
      <alignment horizontal="center" vertical="center" wrapText="1"/>
    </xf>
    <xf numFmtId="0" fontId="27" fillId="4" borderId="0" xfId="3" applyFont="1" applyFill="1" applyAlignment="1">
      <alignment horizontal="center" vertical="center"/>
    </xf>
    <xf numFmtId="0" fontId="4" fillId="11"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10" borderId="19" xfId="0" applyFont="1" applyFill="1" applyBorder="1" applyAlignment="1">
      <alignment horizontal="center" vertical="center" wrapText="1"/>
    </xf>
    <xf numFmtId="0" fontId="16" fillId="3" borderId="12" xfId="1"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center" vertical="center" wrapText="1"/>
    </xf>
    <xf numFmtId="0" fontId="4" fillId="10" borderId="20" xfId="0" applyFont="1" applyFill="1" applyBorder="1" applyAlignment="1">
      <alignment horizontal="center" vertical="center" wrapText="1"/>
    </xf>
    <xf numFmtId="0" fontId="16" fillId="3" borderId="16" xfId="1" applyFont="1" applyFill="1" applyBorder="1" applyAlignment="1">
      <alignment horizontal="center" vertical="center" wrapText="1"/>
    </xf>
    <xf numFmtId="0" fontId="22" fillId="3" borderId="0" xfId="0" applyFont="1" applyFill="1" applyAlignment="1">
      <alignment vertical="center"/>
    </xf>
    <xf numFmtId="0" fontId="4" fillId="13" borderId="14" xfId="0" applyFont="1" applyFill="1" applyBorder="1" applyAlignment="1">
      <alignment horizontal="center" vertical="center" wrapText="1"/>
    </xf>
    <xf numFmtId="0" fontId="4" fillId="12" borderId="15" xfId="0" applyFont="1" applyFill="1" applyBorder="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xf>
    <xf numFmtId="0" fontId="27" fillId="0" borderId="0" xfId="3" applyFont="1" applyAlignment="1">
      <alignment horizontal="center" vertical="center"/>
    </xf>
    <xf numFmtId="0" fontId="4" fillId="14" borderId="5"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xf>
    <xf numFmtId="0" fontId="17" fillId="0" borderId="0" xfId="2" applyFont="1" applyFill="1" applyBorder="1" applyAlignment="1">
      <alignment vertical="center" wrapText="1"/>
    </xf>
    <xf numFmtId="0" fontId="2" fillId="2" borderId="17" xfId="0" applyFont="1" applyFill="1" applyBorder="1" applyAlignment="1">
      <alignment horizontal="left" vertical="center"/>
    </xf>
    <xf numFmtId="0" fontId="4" fillId="15" borderId="18" xfId="0" applyFont="1" applyFill="1" applyBorder="1" applyAlignment="1">
      <alignment horizontal="center" vertical="center" wrapText="1"/>
    </xf>
    <xf numFmtId="0" fontId="19" fillId="0" borderId="0" xfId="5" applyFont="1" applyFill="1" applyBorder="1" applyAlignment="1">
      <alignment vertical="center" wrapText="1"/>
    </xf>
    <xf numFmtId="0" fontId="15" fillId="0" borderId="0" xfId="5" applyFont="1" applyFill="1" applyBorder="1" applyAlignment="1">
      <alignment vertical="center" wrapText="1"/>
    </xf>
    <xf numFmtId="0" fontId="28" fillId="0" borderId="0" xfId="0" applyFont="1" applyAlignment="1">
      <alignment vertical="center"/>
    </xf>
    <xf numFmtId="0" fontId="17" fillId="0" borderId="0" xfId="0" applyFont="1" applyAlignment="1">
      <alignment horizontal="left" vertical="center" wrapText="1"/>
    </xf>
    <xf numFmtId="0" fontId="28" fillId="0" borderId="0" xfId="0" applyFont="1" applyAlignment="1">
      <alignment horizontal="left" vertical="center" wrapText="1"/>
    </xf>
    <xf numFmtId="0" fontId="29" fillId="0" borderId="0" xfId="0" applyFont="1" applyAlignment="1">
      <alignment vertical="center"/>
    </xf>
    <xf numFmtId="0" fontId="15" fillId="0" borderId="0" xfId="0" applyFont="1" applyAlignment="1">
      <alignment horizontal="center" vertical="center" wrapText="1"/>
    </xf>
    <xf numFmtId="0" fontId="18" fillId="0" borderId="0" xfId="0" applyFont="1"/>
    <xf numFmtId="0" fontId="30" fillId="0" borderId="0" xfId="0" applyFont="1" applyAlignment="1">
      <alignment horizontal="center" vertical="center"/>
    </xf>
    <xf numFmtId="0" fontId="2" fillId="0" borderId="0" xfId="0" applyFont="1" applyAlignment="1">
      <alignment horizontal="center" vertical="center" wrapText="1"/>
    </xf>
    <xf numFmtId="0" fontId="20" fillId="0" borderId="0" xfId="0" applyFont="1" applyAlignment="1">
      <alignment vertical="top"/>
    </xf>
    <xf numFmtId="0" fontId="30" fillId="0" borderId="0" xfId="0" applyFont="1" applyAlignment="1">
      <alignment horizontal="center" vertical="top"/>
    </xf>
    <xf numFmtId="0" fontId="29" fillId="0" borderId="0" xfId="0" applyFont="1" applyAlignment="1">
      <alignment horizontal="center" vertical="center"/>
    </xf>
    <xf numFmtId="0" fontId="31" fillId="0" borderId="0" xfId="0" applyFont="1" applyAlignment="1">
      <alignment horizontal="center" vertical="center"/>
    </xf>
    <xf numFmtId="0" fontId="18" fillId="0" borderId="0" xfId="3" applyFont="1" applyAlignment="1">
      <alignment vertical="center"/>
    </xf>
    <xf numFmtId="0" fontId="3" fillId="0" borderId="0" xfId="18" applyFont="1" applyAlignment="1">
      <alignment horizontal="center" vertical="center"/>
    </xf>
    <xf numFmtId="166" fontId="18" fillId="0" borderId="0" xfId="0" applyNumberFormat="1" applyFont="1"/>
    <xf numFmtId="0" fontId="27" fillId="0" borderId="0" xfId="0" applyFont="1"/>
    <xf numFmtId="0" fontId="5"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4" fillId="0" borderId="2" xfId="0" applyFont="1" applyBorder="1" applyAlignment="1">
      <alignment horizontal="center" vertical="center" wrapText="1"/>
    </xf>
    <xf numFmtId="0" fontId="16" fillId="0" borderId="2" xfId="1" applyFont="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15" fillId="0" borderId="27" xfId="5" applyFont="1" applyFill="1" applyBorder="1" applyAlignment="1">
      <alignment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horizontal="right"/>
    </xf>
    <xf numFmtId="0" fontId="0" fillId="16" borderId="0" xfId="0" applyFill="1" applyAlignment="1">
      <alignment horizontal="right"/>
    </xf>
    <xf numFmtId="0" fontId="9" fillId="16" borderId="0" xfId="0" applyFont="1" applyFill="1" applyAlignment="1">
      <alignment horizontal="right"/>
    </xf>
    <xf numFmtId="166" fontId="4" fillId="12" borderId="6" xfId="0" applyNumberFormat="1" applyFont="1" applyFill="1" applyBorder="1" applyAlignment="1">
      <alignment horizontal="center" vertical="center" wrapText="1"/>
    </xf>
    <xf numFmtId="166" fontId="4" fillId="12" borderId="11" xfId="0" applyNumberFormat="1" applyFont="1" applyFill="1" applyBorder="1" applyAlignment="1">
      <alignment horizontal="center" vertical="center" wrapText="1"/>
    </xf>
    <xf numFmtId="166" fontId="4" fillId="12" borderId="15" xfId="0" applyNumberFormat="1" applyFont="1" applyFill="1" applyBorder="1" applyAlignment="1">
      <alignment horizontal="center" vertical="center" wrapText="1"/>
    </xf>
    <xf numFmtId="0" fontId="4" fillId="12" borderId="2" xfId="0" applyFont="1" applyFill="1" applyBorder="1" applyAlignment="1">
      <alignment horizontal="center" vertical="center" wrapText="1"/>
    </xf>
    <xf numFmtId="166" fontId="4" fillId="12" borderId="2" xfId="0" applyNumberFormat="1" applyFont="1" applyFill="1" applyBorder="1" applyAlignment="1">
      <alignment horizontal="center" vertical="center" wrapText="1"/>
    </xf>
    <xf numFmtId="165" fontId="36" fillId="0" borderId="0" xfId="24" applyFont="1">
      <alignment vertical="top"/>
    </xf>
    <xf numFmtId="165" fontId="37" fillId="0" borderId="0" xfId="24" applyFont="1">
      <alignment vertical="top"/>
    </xf>
    <xf numFmtId="165" fontId="38" fillId="0" borderId="0" xfId="24" applyFont="1">
      <alignment vertical="top"/>
    </xf>
    <xf numFmtId="165" fontId="39" fillId="0" borderId="0" xfId="24" applyFont="1">
      <alignment vertical="top"/>
    </xf>
    <xf numFmtId="165" fontId="40" fillId="0" borderId="0" xfId="24" applyFont="1">
      <alignment vertical="top"/>
    </xf>
    <xf numFmtId="165" fontId="41" fillId="0" borderId="0" xfId="24" applyFont="1" applyAlignment="1">
      <alignment horizontal="left" vertical="center"/>
    </xf>
    <xf numFmtId="165" fontId="39" fillId="17" borderId="0" xfId="24" applyFont="1" applyFill="1">
      <alignment vertical="top"/>
    </xf>
    <xf numFmtId="169" fontId="42" fillId="0" borderId="0" xfId="24" applyNumberFormat="1" applyFont="1" applyAlignment="1">
      <alignment horizontal="left" vertical="top"/>
    </xf>
    <xf numFmtId="170" fontId="37" fillId="0" borderId="0" xfId="25" applyFont="1">
      <alignment vertical="top"/>
    </xf>
    <xf numFmtId="170" fontId="37" fillId="17" borderId="0" xfId="25" applyFont="1" applyFill="1">
      <alignment vertical="top"/>
    </xf>
    <xf numFmtId="172" fontId="37" fillId="0" borderId="0" xfId="24" applyNumberFormat="1" applyFont="1">
      <alignment vertical="top"/>
    </xf>
    <xf numFmtId="172" fontId="38" fillId="0" borderId="0" xfId="24" applyNumberFormat="1" applyFont="1">
      <alignment vertical="top"/>
    </xf>
    <xf numFmtId="165" fontId="44" fillId="0" borderId="0" xfId="24" applyFont="1" applyFill="1">
      <alignment vertical="top"/>
    </xf>
    <xf numFmtId="172" fontId="44" fillId="0" borderId="0" xfId="24" applyNumberFormat="1" applyFont="1">
      <alignment vertical="top"/>
    </xf>
    <xf numFmtId="172" fontId="45" fillId="0" borderId="0" xfId="24" applyNumberFormat="1" applyFont="1">
      <alignment vertical="top"/>
    </xf>
    <xf numFmtId="172" fontId="39" fillId="0" borderId="0" xfId="24" applyNumberFormat="1" applyFont="1">
      <alignment vertical="top"/>
    </xf>
    <xf numFmtId="172" fontId="44" fillId="0" borderId="31" xfId="24" applyNumberFormat="1" applyFont="1" applyBorder="1">
      <alignment vertical="top"/>
    </xf>
    <xf numFmtId="172" fontId="39" fillId="17" borderId="0" xfId="24" applyNumberFormat="1" applyFont="1" applyFill="1">
      <alignment vertical="top"/>
    </xf>
    <xf numFmtId="165" fontId="44" fillId="0" borderId="0" xfId="24" quotePrefix="1" applyFont="1">
      <alignment vertical="top"/>
    </xf>
    <xf numFmtId="173" fontId="39" fillId="0" borderId="0" xfId="24" applyNumberFormat="1" applyFont="1">
      <alignment vertical="top"/>
    </xf>
    <xf numFmtId="173" fontId="39" fillId="17" borderId="0" xfId="24" applyNumberFormat="1" applyFont="1" applyFill="1">
      <alignment vertical="top"/>
    </xf>
    <xf numFmtId="165" fontId="44" fillId="0" borderId="0" xfId="24" applyFont="1">
      <alignment vertical="top"/>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0" borderId="28" xfId="0" applyFont="1" applyBorder="1" applyAlignment="1">
      <alignment horizontal="left" vertical="center" wrapText="1"/>
    </xf>
    <xf numFmtId="0" fontId="4" fillId="0" borderId="32" xfId="0" applyFont="1" applyBorder="1" applyAlignment="1">
      <alignment horizontal="center" vertical="center" wrapText="1"/>
    </xf>
    <xf numFmtId="0" fontId="16" fillId="3" borderId="8" xfId="1" applyFont="1" applyFill="1" applyBorder="1" applyAlignment="1">
      <alignment horizontal="center" vertical="center" wrapText="1"/>
    </xf>
    <xf numFmtId="0" fontId="4" fillId="15" borderId="33" xfId="0" applyFont="1" applyFill="1" applyBorder="1" applyAlignment="1">
      <alignment horizontal="center" vertical="center" wrapText="1"/>
    </xf>
    <xf numFmtId="166" fontId="4" fillId="12" borderId="34" xfId="0" applyNumberFormat="1" applyFont="1" applyFill="1" applyBorder="1" applyAlignment="1">
      <alignment horizontal="center" vertical="center" wrapText="1"/>
    </xf>
    <xf numFmtId="0" fontId="4" fillId="0" borderId="35" xfId="0" applyFont="1" applyBorder="1" applyAlignment="1">
      <alignment horizontal="left" vertical="center" wrapText="1"/>
    </xf>
    <xf numFmtId="0" fontId="4" fillId="0" borderId="36" xfId="0" applyFont="1" applyBorder="1" applyAlignment="1">
      <alignment horizontal="center" vertical="center" wrapText="1"/>
    </xf>
    <xf numFmtId="0" fontId="16" fillId="3" borderId="37" xfId="1" applyFont="1" applyFill="1" applyBorder="1" applyAlignment="1">
      <alignment horizontal="center" vertical="center" wrapText="1"/>
    </xf>
    <xf numFmtId="0" fontId="4" fillId="15" borderId="38" xfId="0" applyFont="1" applyFill="1" applyBorder="1" applyAlignment="1">
      <alignment horizontal="center" vertical="center" wrapText="1"/>
    </xf>
    <xf numFmtId="0" fontId="4" fillId="10" borderId="38" xfId="0" applyFont="1" applyFill="1" applyBorder="1" applyAlignment="1">
      <alignment horizontal="center" vertical="center" wrapText="1"/>
    </xf>
    <xf numFmtId="166" fontId="4" fillId="12" borderId="39" xfId="0" applyNumberFormat="1" applyFont="1" applyFill="1" applyBorder="1" applyAlignment="1">
      <alignment horizontal="center" vertical="center" wrapText="1"/>
    </xf>
    <xf numFmtId="0" fontId="18" fillId="0" borderId="2" xfId="0" applyFont="1" applyBorder="1" applyAlignment="1">
      <alignment vertical="center"/>
    </xf>
    <xf numFmtId="0" fontId="18" fillId="0" borderId="2" xfId="0" applyFont="1" applyBorder="1" applyAlignment="1">
      <alignment horizontal="center" vertical="center"/>
    </xf>
    <xf numFmtId="0" fontId="46" fillId="0" borderId="2" xfId="0" applyFont="1" applyBorder="1" applyAlignment="1">
      <alignment horizontal="left" vertical="center" wrapText="1"/>
    </xf>
    <xf numFmtId="166" fontId="4" fillId="10" borderId="18" xfId="0" applyNumberFormat="1" applyFont="1" applyFill="1" applyBorder="1" applyAlignment="1">
      <alignment horizontal="center" vertical="center" wrapText="1"/>
    </xf>
    <xf numFmtId="166" fontId="18" fillId="0" borderId="2" xfId="0" applyNumberFormat="1" applyFont="1" applyBorder="1" applyAlignment="1">
      <alignment vertical="center"/>
    </xf>
    <xf numFmtId="166" fontId="4" fillId="10" borderId="38" xfId="0" applyNumberFormat="1" applyFont="1" applyFill="1" applyBorder="1" applyAlignment="1">
      <alignment horizontal="center" vertical="center" wrapText="1"/>
    </xf>
    <xf numFmtId="0" fontId="15" fillId="3" borderId="0" xfId="5" applyFont="1" applyFill="1" applyBorder="1" applyAlignment="1">
      <alignment horizontal="left" vertical="center" wrapText="1"/>
    </xf>
    <xf numFmtId="0" fontId="5" fillId="2" borderId="5"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5" fillId="2" borderId="10" xfId="3" applyFont="1" applyFill="1" applyBorder="1" applyAlignment="1">
      <alignment horizontal="center" vertical="center"/>
    </xf>
    <xf numFmtId="0" fontId="5" fillId="2" borderId="10" xfId="3" applyFont="1" applyFill="1" applyBorder="1" applyAlignment="1">
      <alignment horizontal="center" vertical="center" wrapText="1"/>
    </xf>
    <xf numFmtId="0" fontId="5" fillId="2" borderId="11"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21" fillId="8" borderId="0" xfId="5" applyFont="1" applyFill="1" applyBorder="1" applyAlignment="1">
      <alignment horizontal="center" vertical="center" wrapText="1"/>
    </xf>
    <xf numFmtId="0" fontId="19" fillId="8" borderId="0" xfId="5" applyFont="1" applyFill="1" applyBorder="1" applyAlignment="1">
      <alignment horizontal="left" vertical="center" wrapText="1"/>
    </xf>
    <xf numFmtId="0" fontId="5" fillId="2" borderId="4" xfId="3"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13" xfId="3" applyFont="1" applyFill="1" applyBorder="1" applyAlignment="1">
      <alignment horizontal="center" vertical="center" wrapText="1"/>
    </xf>
    <xf numFmtId="0" fontId="5" fillId="2" borderId="5" xfId="3"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2" fillId="9" borderId="7"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7" fillId="4" borderId="0" xfId="3" applyFont="1" applyFill="1" applyAlignment="1">
      <alignment horizontal="center" vertical="center" wrapText="1"/>
    </xf>
    <xf numFmtId="0" fontId="18" fillId="0" borderId="0" xfId="0" applyFont="1" applyAlignment="1">
      <alignment vertical="center" wrapText="1"/>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20" fillId="4" borderId="0" xfId="0" applyFont="1" applyFill="1" applyAlignment="1">
      <alignment horizontal="center" vertical="center"/>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166" fontId="4" fillId="10" borderId="19" xfId="0" applyNumberFormat="1" applyFont="1" applyFill="1" applyBorder="1" applyAlignment="1">
      <alignment horizontal="center" vertical="center" wrapText="1"/>
    </xf>
  </cellXfs>
  <cellStyles count="28">
    <cellStyle name="Column 1" xfId="21" xr:uid="{1AEFAAD0-2E3B-4E28-AA61-96D58C43D218}"/>
    <cellStyle name="Column 2 + 3" xfId="22" xr:uid="{2190141C-DBD4-4389-B9B4-161178BCD0BC}"/>
    <cellStyle name="Column 4" xfId="23" xr:uid="{4042235C-389A-4CE6-9D65-4108632D6020}"/>
    <cellStyle name="Comma 2" xfId="19" xr:uid="{254A46E2-6A51-4DCA-8E81-341021B10495}"/>
    <cellStyle name="DateShort" xfId="25" xr:uid="{EA0EB25F-ECCA-4CF9-86EF-AE3CD44B9282}"/>
    <cellStyle name="Factor" xfId="26" xr:uid="{0E4BB783-6C8C-42B0-BB5C-79F408B1A4A4}"/>
    <cellStyle name="Heading 1" xfId="5" builtinId="16"/>
    <cellStyle name="Heading 2" xfId="1" builtinId="17"/>
    <cellStyle name="Heading 2 2" xfId="2" xr:uid="{B40F391D-D996-4469-BA18-5B934054EB1B}"/>
    <cellStyle name="Normal" xfId="0" builtinId="0"/>
    <cellStyle name="Normal 10 2" xfId="13" xr:uid="{EBC6F2D8-8D53-46ED-8980-9A5D0380716B}"/>
    <cellStyle name="Normal 2" xfId="7" xr:uid="{5C59D215-8CFF-456B-A02B-CE0D62653C17}"/>
    <cellStyle name="Normal 2 2" xfId="4" xr:uid="{FB8FE827-03D3-4507-A571-F9D50238318A}"/>
    <cellStyle name="Normal 2 3" xfId="6" xr:uid="{A567A7E7-A677-400E-9ABB-C8A253CBEF3B}"/>
    <cellStyle name="Normal 3" xfId="3" xr:uid="{93E32430-8C6A-4773-9F07-2A323E111A9A}"/>
    <cellStyle name="Normal 3 2" xfId="11" xr:uid="{12CC0FC8-B5FF-41AF-9A78-AC22EB49039D}"/>
    <cellStyle name="Normal 3 2 2" xfId="17" xr:uid="{970B945F-1152-41F2-94EA-7BF9EC0A641B}"/>
    <cellStyle name="Normal 3 2 3" xfId="20" xr:uid="{1BBE924C-505E-400A-BB13-3164DB86995D}"/>
    <cellStyle name="Normal 3 3 2" xfId="15" xr:uid="{166935B6-33FB-4A75-ABED-9C8D9C43B161}"/>
    <cellStyle name="Normal 3 7" xfId="12" xr:uid="{B4252A2E-BE17-4B8A-A65B-321BBD5FA317}"/>
    <cellStyle name="Normal 4" xfId="24" xr:uid="{7133A449-E89B-415A-A59E-486EAC5498BA}"/>
    <cellStyle name="Normal 4 2" xfId="9" xr:uid="{6E9857BF-8957-454A-A68A-8B77841F1BC0}"/>
    <cellStyle name="Normal 4 2 2" xfId="14" xr:uid="{E26E6694-B5B1-47C5-BF0E-C697BBF19315}"/>
    <cellStyle name="Normal 4 3" xfId="18" xr:uid="{1DEA3806-7FA5-4B2F-A0B9-3B1EE459815D}"/>
    <cellStyle name="Normal 5" xfId="16" xr:uid="{4036C794-9A22-4364-87EE-5A9CA91F0D6F}"/>
    <cellStyle name="Percent 2" xfId="10" xr:uid="{BA2A75A5-692D-491D-8C04-F33CD5A59BC5}"/>
    <cellStyle name="Percent 3" xfId="27" xr:uid="{3922D3BF-B346-4EB7-A21D-4377A241E146}"/>
    <cellStyle name="Validation error" xfId="8" xr:uid="{430532F0-299E-4287-86DA-F494A2073791}"/>
  </cellStyles>
  <dxfs count="0"/>
  <tableStyles count="0" defaultTableStyle="TableStyleMedium2" defaultPivotStyle="PivotStyleLight16"/>
  <colors>
    <mruColors>
      <color rgb="FF84CEFF"/>
      <color rgb="FF0078C9"/>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457199</xdr:colOff>
      <xdr:row>4</xdr:row>
      <xdr:rowOff>133349</xdr:rowOff>
    </xdr:from>
    <xdr:ext cx="11767298" cy="10265710"/>
    <xdr:sp macro="" textlink="">
      <xdr:nvSpPr>
        <xdr:cNvPr id="5" name="TextBox 1">
          <a:extLst>
            <a:ext uri="{FF2B5EF4-FFF2-40B4-BE49-F238E27FC236}">
              <a16:creationId xmlns:a16="http://schemas.microsoft.com/office/drawing/2014/main" id="{4848E2F6-0253-45A6-A7D9-A85877FC2F68}"/>
            </a:ext>
          </a:extLst>
        </xdr:cNvPr>
        <xdr:cNvSpPr txBox="1"/>
      </xdr:nvSpPr>
      <xdr:spPr>
        <a:xfrm>
          <a:off x="1140758" y="828114"/>
          <a:ext cx="11767298" cy="1026571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accent1"/>
              </a:solidFill>
              <a:effectLst/>
              <a:latin typeface="+mn-lt"/>
              <a:ea typeface="+mn-ea"/>
              <a:cs typeface="+mn-cs"/>
            </a:rPr>
            <a:t>Overview</a:t>
          </a:r>
        </a:p>
        <a:p>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We consulted on a proposed request for information in our document "Our proposed approach to funding bioresources activities at PR24" which was published in December 2021. Details of our request were set out in Annex 1. We discussed this issue with sewerage </a:t>
          </a:r>
          <a:r>
            <a:rPr lang="en-GB" sz="1200">
              <a:solidFill>
                <a:sysClr val="windowText" lastClr="000000"/>
              </a:solidFill>
              <a:effectLst/>
              <a:latin typeface="+mn-lt"/>
              <a:ea typeface="+mn-ea"/>
              <a:cs typeface="+mn-cs"/>
            </a:rPr>
            <a:t>companies at </a:t>
          </a:r>
          <a:r>
            <a:rPr lang="en-GB" sz="1200">
              <a:solidFill>
                <a:schemeClr val="accent5"/>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Cost Assessment Working Group</a:t>
          </a:r>
          <a:r>
            <a:rPr lang="en-GB" sz="1200">
              <a:solidFill>
                <a:schemeClr val="tx1"/>
              </a:solidFill>
              <a:effectLst/>
              <a:latin typeface="+mn-lt"/>
              <a:ea typeface="+mn-ea"/>
              <a:cs typeface="+mn-cs"/>
            </a:rPr>
            <a:t> on 21 January 2022. The consultation closed on 10 February 2022. </a:t>
          </a:r>
        </a:p>
        <a:p>
          <a:endParaRPr lang="en-GB" sz="1100" baseline="0">
            <a:solidFill>
              <a:schemeClr val="tx1"/>
            </a:solidFill>
            <a:effectLst/>
            <a:latin typeface="+mn-lt"/>
            <a:ea typeface="+mn-ea"/>
            <a:cs typeface="+mn-cs"/>
          </a:endParaRPr>
        </a:p>
        <a:p>
          <a:r>
            <a:rPr lang="en-GB" sz="1200" baseline="0"/>
            <a:t>In our information notice IN 2</a:t>
          </a:r>
          <a:r>
            <a:rPr lang="en-GB" sz="1200" b="0" baseline="0"/>
            <a:t>2/</a:t>
          </a:r>
          <a:r>
            <a:rPr lang="en-GB" sz="1200" b="0" baseline="0">
              <a:solidFill>
                <a:sysClr val="windowText" lastClr="000000"/>
              </a:solidFill>
            </a:rPr>
            <a:t>01</a:t>
          </a:r>
          <a:r>
            <a:rPr lang="en-GB" sz="1200" baseline="0"/>
            <a:t> we confirmed our decision to collect this data.</a:t>
          </a:r>
        </a:p>
        <a:p>
          <a:endParaRPr lang="en-GB" sz="1200" baseline="0"/>
        </a:p>
        <a:p>
          <a:r>
            <a:rPr lang="en-GB" sz="1200" baseline="0"/>
            <a:t>Companies should use this spreadsheet to provide the required information to us alongisde their annual performance reporting for 2021-22. The proposed guidance we provided in Annex 1 of our recent consultation is relevant, so companies should consider this when providing this information. </a:t>
          </a:r>
          <a:r>
            <a:rPr lang="en-GB" sz="1200" baseline="0">
              <a:solidFill>
                <a:sysClr val="windowText" lastClr="000000"/>
              </a:solidFill>
            </a:rPr>
            <a:t>However, please note our clarifation regarding the reporting of sludge liquor costs in the relevant section below. </a:t>
          </a:r>
        </a:p>
        <a:p>
          <a:endParaRPr lang="en-GB" sz="12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tx1"/>
              </a:solidFill>
              <a:effectLst/>
              <a:latin typeface="+mn-lt"/>
              <a:ea typeface="+mn-ea"/>
              <a:cs typeface="+mn-cs"/>
            </a:rPr>
            <a:t>The  objective of this data request is to improve our understanding of companies' costs once these reflect our recent cost allocation guidance. Companies provided cost information to us before we issued this guidance. We therefore need to understand the impact this guidance would have had on these reported costs. </a:t>
          </a:r>
          <a:endParaRPr lang="en-GB"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tx1"/>
              </a:solidFill>
              <a:effectLst/>
              <a:latin typeface="+mn-lt"/>
              <a:ea typeface="+mn-ea"/>
              <a:cs typeface="+mn-cs"/>
            </a:rPr>
            <a:t>All data should be submitted in nominal </a:t>
          </a:r>
          <a:r>
            <a:rPr lang="en-GB" sz="1200">
              <a:solidFill>
                <a:sysClr val="windowText" lastClr="000000"/>
              </a:solidFill>
              <a:effectLst/>
              <a:latin typeface="+mn-lt"/>
              <a:ea typeface="+mn-ea"/>
              <a:cs typeface="+mn-cs"/>
            </a:rPr>
            <a:t>terms.</a:t>
          </a:r>
          <a:r>
            <a:rPr lang="en-GB" sz="1200" baseline="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ysClr val="windowText" lastClr="000000"/>
              </a:solidFill>
              <a:effectLst/>
              <a:latin typeface="+mn-lt"/>
              <a:ea typeface="+mn-ea"/>
              <a:cs typeface="+mn-cs"/>
            </a:rPr>
            <a:t>Data should be included up to </a:t>
          </a:r>
          <a:r>
            <a:rPr lang="en-GB" sz="1200">
              <a:solidFill>
                <a:sysClr val="windowText" lastClr="000000"/>
              </a:solidFill>
              <a:effectLst/>
              <a:latin typeface="+mn-lt"/>
              <a:ea typeface="+mn-ea"/>
              <a:cs typeface="+mn-cs"/>
            </a:rPr>
            <a:t>to and including 2018/19 for SVT,</a:t>
          </a:r>
          <a:r>
            <a:rPr lang="en-GB" sz="1200" baseline="0">
              <a:solidFill>
                <a:sysClr val="windowText" lastClr="000000"/>
              </a:solidFill>
              <a:effectLst/>
              <a:latin typeface="+mn-lt"/>
              <a:ea typeface="+mn-ea"/>
              <a:cs typeface="+mn-cs"/>
            </a:rPr>
            <a:t> as well as HDD and SVE over the relevant period</a:t>
          </a:r>
          <a:r>
            <a:rPr lang="en-GB" sz="1200">
              <a:solidFill>
                <a:sysClr val="windowText" lastClr="000000"/>
              </a:solidFill>
              <a:effectLst/>
              <a:latin typeface="+mn-lt"/>
              <a:ea typeface="+mn-ea"/>
              <a:cs typeface="+mn-cs"/>
            </a:rPr>
            <a:t>.</a:t>
          </a:r>
          <a:endParaRPr lang="en-GB" sz="1200">
            <a:solidFill>
              <a:sysClr val="windowText" lastClr="000000"/>
            </a:solidFill>
            <a:effectLst/>
          </a:endParaRPr>
        </a:p>
        <a:p>
          <a:endParaRPr lang="en-GB" sz="1200">
            <a:solidFill>
              <a:schemeClr val="tx1"/>
            </a:solidFill>
            <a:effectLst/>
            <a:latin typeface="+mn-lt"/>
            <a:ea typeface="+mn-ea"/>
            <a:cs typeface="+mn-cs"/>
          </a:endParaRPr>
        </a:p>
        <a:p>
          <a:r>
            <a:rPr lang="en-GB" sz="1200" b="1">
              <a:solidFill>
                <a:schemeClr val="accent1"/>
              </a:solidFill>
              <a:effectLst/>
              <a:latin typeface="+mn-lt"/>
              <a:ea typeface="+mn-ea"/>
              <a:cs typeface="+mn-cs"/>
            </a:rPr>
            <a:t>Basis of the data to be provided</a:t>
          </a:r>
        </a:p>
        <a:p>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At</a:t>
          </a:r>
          <a:r>
            <a:rPr lang="en-GB" sz="1200" baseline="0">
              <a:solidFill>
                <a:schemeClr val="tx1"/>
              </a:solidFill>
              <a:effectLst/>
              <a:latin typeface="+mn-lt"/>
              <a:ea typeface="+mn-ea"/>
              <a:cs typeface="+mn-cs"/>
            </a:rPr>
            <a:t> PR19 we used the data </a:t>
          </a:r>
          <a:r>
            <a:rPr lang="en-GB" sz="1200" baseline="0">
              <a:solidFill>
                <a:sysClr val="windowText" lastClr="000000"/>
              </a:solidFill>
              <a:effectLst/>
              <a:latin typeface="+mn-lt"/>
              <a:ea typeface="+mn-ea"/>
              <a:cs typeface="+mn-cs"/>
            </a:rPr>
            <a:t>in wastewater feeder model 1. </a:t>
          </a:r>
          <a:r>
            <a:rPr lang="en-GB" sz="1200">
              <a:solidFill>
                <a:sysClr val="windowText" lastClr="000000"/>
              </a:solidFill>
              <a:effectLst/>
              <a:latin typeface="+mn-lt"/>
              <a:ea typeface="+mn-ea"/>
              <a:cs typeface="+mn-cs"/>
            </a:rPr>
            <a:t>For</a:t>
          </a:r>
          <a:r>
            <a:rPr lang="en-GB" sz="1200" baseline="0">
              <a:solidFill>
                <a:sysClr val="windowText" lastClr="000000"/>
              </a:solidFill>
              <a:effectLst/>
              <a:latin typeface="+mn-lt"/>
              <a:ea typeface="+mn-ea"/>
              <a:cs typeface="+mn-cs"/>
            </a:rPr>
            <a:t> </a:t>
          </a:r>
          <a:r>
            <a:rPr lang="en-GB" sz="1200" baseline="0">
              <a:solidFill>
                <a:schemeClr val="tx1"/>
              </a:solidFill>
              <a:effectLst/>
              <a:latin typeface="+mn-lt"/>
              <a:ea typeface="+mn-ea"/>
              <a:cs typeface="+mn-cs"/>
            </a:rPr>
            <a:t>PR24, we will update this dataset so that it reflects the data reported in companies' APRs. </a:t>
          </a:r>
        </a:p>
        <a:p>
          <a:endParaRPr lang="en-GB" sz="1200" baseline="0">
            <a:solidFill>
              <a:schemeClr val="tx1"/>
            </a:solidFill>
            <a:effectLst/>
            <a:latin typeface="+mn-lt"/>
            <a:ea typeface="+mn-ea"/>
            <a:cs typeface="+mn-cs"/>
          </a:endParaRPr>
        </a:p>
        <a:p>
          <a:r>
            <a:rPr lang="en-GB" sz="1200" baseline="0">
              <a:solidFill>
                <a:schemeClr val="tx1"/>
              </a:solidFill>
              <a:effectLst/>
              <a:latin typeface="+mn-lt"/>
              <a:ea typeface="+mn-ea"/>
              <a:cs typeface="+mn-cs"/>
            </a:rPr>
            <a:t>When companies submit data to us, they should therefore do this on the basis of adjusting: </a:t>
          </a:r>
        </a:p>
        <a:p>
          <a:r>
            <a:rPr lang="en-GB" sz="1200" baseline="0">
              <a:solidFill>
                <a:schemeClr val="tx1"/>
              </a:solidFill>
              <a:effectLst/>
              <a:latin typeface="+mn-lt"/>
              <a:ea typeface="+mn-ea"/>
              <a:cs typeface="+mn-cs"/>
            </a:rPr>
            <a:t>* the data previously requested from companies for the period 2011/12 to 2016/17; </a:t>
          </a:r>
        </a:p>
        <a:p>
          <a:r>
            <a:rPr lang="en-GB" sz="1200" baseline="0">
              <a:solidFill>
                <a:schemeClr val="tx1"/>
              </a:solidFill>
              <a:effectLst/>
              <a:latin typeface="+mn-lt"/>
              <a:ea typeface="+mn-ea"/>
              <a:cs typeface="+mn-cs"/>
            </a:rPr>
            <a:t>* companies' APR data from 2017/18 to 2021/22; and</a:t>
          </a:r>
        </a:p>
        <a:p>
          <a:r>
            <a:rPr lang="en-GB" sz="1200" baseline="0">
              <a:solidFill>
                <a:schemeClr val="tx1"/>
              </a:solidFill>
              <a:effectLst/>
              <a:latin typeface="+mn-lt"/>
              <a:ea typeface="+mn-ea"/>
              <a:cs typeface="+mn-cs"/>
            </a:rPr>
            <a:t>* companies' PR19 business plan forecasts for 2022/23 to 2024/25.</a:t>
          </a:r>
        </a:p>
        <a:p>
          <a:endParaRPr lang="en-GB" sz="1200" baseline="0">
            <a:solidFill>
              <a:schemeClr val="tx1"/>
            </a:solidFill>
            <a:effectLst/>
            <a:latin typeface="+mn-lt"/>
            <a:ea typeface="+mn-ea"/>
            <a:cs typeface="+mn-cs"/>
          </a:endParaRPr>
        </a:p>
        <a:p>
          <a:r>
            <a:rPr lang="en-GB" sz="1200" baseline="0">
              <a:solidFill>
                <a:schemeClr val="tx1"/>
              </a:solidFill>
              <a:effectLst/>
              <a:latin typeface="+mn-lt"/>
              <a:ea typeface="+mn-ea"/>
              <a:cs typeface="+mn-cs"/>
            </a:rPr>
            <a:t>For the avoidance of doubt, companies do not need to make new projections of their activities, but adjust previous forecasts. The only change should reflect the impact of the new cost allocation guidance.</a:t>
          </a:r>
        </a:p>
        <a:p>
          <a:endParaRPr lang="en-GB" sz="1200" baseline="0">
            <a:solidFill>
              <a:schemeClr val="tx1"/>
            </a:solidFill>
            <a:effectLst/>
            <a:latin typeface="+mn-lt"/>
            <a:ea typeface="+mn-ea"/>
            <a:cs typeface="+mn-cs"/>
          </a:endParaRPr>
        </a:p>
        <a:p>
          <a:r>
            <a:rPr lang="en-GB" sz="1200" b="1" baseline="0">
              <a:solidFill>
                <a:schemeClr val="accent1"/>
              </a:solidFill>
              <a:effectLst/>
              <a:latin typeface="+mn-lt"/>
              <a:ea typeface="+mn-ea"/>
              <a:cs typeface="+mn-cs"/>
            </a:rPr>
            <a:t>Worksheets</a:t>
          </a:r>
        </a:p>
        <a:p>
          <a:endParaRPr lang="en-GB" sz="1200" b="1" baseline="0">
            <a:solidFill>
              <a:schemeClr val="tx1"/>
            </a:solidFill>
            <a:effectLst/>
            <a:latin typeface="+mn-lt"/>
            <a:ea typeface="+mn-ea"/>
            <a:cs typeface="+mn-cs"/>
          </a:endParaRPr>
        </a:p>
        <a:p>
          <a:r>
            <a:rPr lang="en-GB" sz="1200" baseline="0">
              <a:solidFill>
                <a:schemeClr val="tx1"/>
              </a:solidFill>
              <a:effectLst/>
              <a:latin typeface="+mn-lt"/>
              <a:ea typeface="+mn-ea"/>
              <a:cs typeface="+mn-cs"/>
            </a:rPr>
            <a:t>OP_Liquor_Old - data based on your pre-existing methodology</a:t>
          </a:r>
        </a:p>
        <a:p>
          <a:r>
            <a:rPr lang="en-GB" sz="1200" baseline="0">
              <a:solidFill>
                <a:schemeClr val="tx1"/>
              </a:solidFill>
              <a:effectLst/>
              <a:latin typeface="+mn-lt"/>
              <a:ea typeface="+mn-ea"/>
              <a:cs typeface="+mn-cs"/>
            </a:rPr>
            <a:t>Energy_G_Old -  data based on your pre-existing methodology</a:t>
          </a:r>
        </a:p>
        <a:p>
          <a:r>
            <a:rPr lang="en-GB" sz="1200" baseline="0">
              <a:solidFill>
                <a:schemeClr val="tx1"/>
              </a:solidFill>
              <a:effectLst/>
              <a:latin typeface="+mn-lt"/>
              <a:ea typeface="+mn-ea"/>
              <a:cs typeface="+mn-cs"/>
            </a:rPr>
            <a:t>OP_Liquor_New - data based on the new methodology the company would have used to reflect for our recent guidance</a:t>
          </a:r>
          <a:endParaRPr lang="en-GB"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tx1"/>
              </a:solidFill>
              <a:effectLst/>
              <a:latin typeface="+mn-lt"/>
              <a:ea typeface="+mn-ea"/>
              <a:cs typeface="+mn-cs"/>
            </a:rPr>
            <a:t>Energy_G_New - data based on the new methodology the company would have used to reflect for our recent guidance</a:t>
          </a:r>
          <a:endParaRPr lang="en-GB" sz="1200">
            <a:effectLst/>
          </a:endParaRPr>
        </a:p>
        <a:p>
          <a:endParaRPr lang="en-GB" sz="1200">
            <a:solidFill>
              <a:schemeClr val="tx1"/>
            </a:solidFill>
            <a:effectLst/>
            <a:latin typeface="+mn-lt"/>
            <a:ea typeface="+mn-ea"/>
            <a:cs typeface="+mn-cs"/>
          </a:endParaRPr>
        </a:p>
        <a:p>
          <a:r>
            <a:rPr lang="en-GB" sz="1200">
              <a:solidFill>
                <a:sysClr val="windowText" lastClr="000000"/>
              </a:solidFill>
              <a:effectLst/>
              <a:latin typeface="+mn-lt"/>
              <a:ea typeface="+mn-ea"/>
              <a:cs typeface="+mn-cs"/>
            </a:rPr>
            <a:t>For the avoidance of doubt,</a:t>
          </a:r>
          <a:r>
            <a:rPr lang="en-GB" sz="1200" baseline="0">
              <a:solidFill>
                <a:sysClr val="windowText" lastClr="000000"/>
              </a:solidFill>
              <a:effectLst/>
              <a:latin typeface="+mn-lt"/>
              <a:ea typeface="+mn-ea"/>
              <a:cs typeface="+mn-cs"/>
            </a:rPr>
            <a:t> although we are not requesting companies to report the impact of the changes in our overheads guidance separately, this should be reflected in the data companies provide.</a:t>
          </a:r>
        </a:p>
        <a:p>
          <a:endParaRPr lang="en-GB" sz="1200">
            <a:solidFill>
              <a:schemeClr val="tx1"/>
            </a:solidFill>
            <a:effectLst/>
            <a:latin typeface="+mn-lt"/>
            <a:ea typeface="+mn-ea"/>
            <a:cs typeface="+mn-cs"/>
          </a:endParaRPr>
        </a:p>
        <a:p>
          <a:endParaRPr lang="en-GB" sz="1100" b="1"/>
        </a:p>
        <a:p>
          <a:pPr marL="0" indent="0"/>
          <a:r>
            <a:rPr lang="en-GB" sz="1200" b="1" baseline="0">
              <a:solidFill>
                <a:schemeClr val="accent1"/>
              </a:solidFill>
              <a:effectLst/>
              <a:latin typeface="+mn-lt"/>
              <a:ea typeface="+mn-ea"/>
              <a:cs typeface="+mn-cs"/>
            </a:rPr>
            <a:t>Clarifation regarding the reporting of sludge liquor </a:t>
          </a:r>
        </a:p>
        <a:p>
          <a:pPr marL="0" indent="0"/>
          <a:endParaRPr lang="en-GB" sz="1200" b="1" baseline="0">
            <a:solidFill>
              <a:schemeClr val="accent1"/>
            </a:solidFill>
            <a:effectLst/>
            <a:latin typeface="+mn-lt"/>
            <a:ea typeface="+mn-ea"/>
            <a:cs typeface="+mn-cs"/>
          </a:endParaRPr>
        </a:p>
        <a:p>
          <a:pPr marL="0" indent="0"/>
          <a:r>
            <a:rPr lang="en-GB" sz="1200" b="0" baseline="0">
              <a:solidFill>
                <a:sysClr val="windowText" lastClr="000000"/>
              </a:solidFill>
              <a:effectLst/>
              <a:latin typeface="+mn-lt"/>
              <a:ea typeface="+mn-ea"/>
              <a:cs typeface="+mn-cs"/>
            </a:rPr>
            <a:t>We clarifiy the relevant guidance in Annex 1 of our consultation as follows (additional text is in blue): </a:t>
          </a:r>
        </a:p>
        <a:p>
          <a:pPr marL="0" indent="0"/>
          <a:endParaRPr lang="en-GB" sz="1200" b="0" baseline="0">
            <a:solidFill>
              <a:sysClr val="windowText" lastClr="000000"/>
            </a:solidFill>
            <a:effectLst/>
            <a:latin typeface="+mn-lt"/>
            <a:ea typeface="+mn-ea"/>
            <a:cs typeface="+mn-cs"/>
          </a:endParaRPr>
        </a:p>
        <a:p>
          <a:pPr marL="0" indent="0"/>
          <a:r>
            <a:rPr lang="en-GB" sz="1200" i="1">
              <a:solidFill>
                <a:sysClr val="windowText" lastClr="000000"/>
              </a:solidFill>
              <a:effectLst/>
              <a:latin typeface="+mn-lt"/>
              <a:ea typeface="+mn-ea"/>
              <a:cs typeface="+mn-cs"/>
            </a:rPr>
            <a:t>	In terms of understanding companies' reporting to date, we would expect that when companies report costs in Table 4K (and 4E), in particular the operating expenditure in 	column 'Import of Sludge Liquors for Treatment', that these should be net of their recharge to bioresources (so that the net amount </a:t>
          </a:r>
          <a:r>
            <a:rPr lang="en-GB" sz="1200" i="1">
              <a:solidFill>
                <a:schemeClr val="accent1"/>
              </a:solidFill>
              <a:effectLst/>
              <a:latin typeface="+mn-lt"/>
              <a:ea typeface="+mn-ea"/>
              <a:cs typeface="+mn-cs"/>
            </a:rPr>
            <a:t>relating to opex </a:t>
          </a:r>
          <a:r>
            <a:rPr lang="en-GB" sz="1200" i="1">
              <a:solidFill>
                <a:sysClr val="windowText" lastClr="000000"/>
              </a:solidFill>
              <a:effectLst/>
              <a:latin typeface="+mn-lt"/>
              <a:ea typeface="+mn-ea"/>
              <a:cs typeface="+mn-cs"/>
            </a:rPr>
            <a:t>in this column is zero, or 	close to zero). If this is not the case, companies should explain how they have been accounting for this in their consultation response. </a:t>
          </a:r>
        </a:p>
        <a:p>
          <a:pPr marL="0" indent="0"/>
          <a:endParaRPr lang="en-GB" sz="1200" b="0" i="1" baseline="0">
            <a:solidFill>
              <a:sysClr val="windowText" lastClr="000000"/>
            </a:solidFill>
            <a:effectLst/>
            <a:latin typeface="+mn-lt"/>
            <a:ea typeface="+mn-ea"/>
            <a:cs typeface="+mn-cs"/>
          </a:endParaRPr>
        </a:p>
        <a:p>
          <a:pPr marL="0" indent="0"/>
          <a:r>
            <a:rPr lang="en-GB" sz="1200" b="1" baseline="0">
              <a:solidFill>
                <a:schemeClr val="accent1"/>
              </a:solidFill>
              <a:effectLst/>
              <a:latin typeface="+mn-lt"/>
              <a:ea typeface="+mn-ea"/>
              <a:cs typeface="+mn-cs"/>
            </a:rPr>
            <a:t>Updated version regarding  the "Recharge to Bioresources by network plus for costs of handling and treating bioresources liquors" reported in line 17. </a:t>
          </a:r>
        </a:p>
        <a:p>
          <a:pPr marL="0" indent="0"/>
          <a:endParaRPr lang="en-GB" sz="1200" b="0" i="0" baseline="0">
            <a:solidFill>
              <a:schemeClr val="accent6"/>
            </a:solidFill>
            <a:effectLst/>
            <a:latin typeface="+mn-lt"/>
            <a:ea typeface="+mn-ea"/>
            <a:cs typeface="+mn-cs"/>
          </a:endParaRPr>
        </a:p>
        <a:p>
          <a:pPr marL="0" indent="0"/>
          <a:r>
            <a:rPr lang="en-GB" sz="1200" b="0" baseline="0">
              <a:solidFill>
                <a:sysClr val="windowText" lastClr="000000"/>
              </a:solidFill>
              <a:effectLst/>
              <a:latin typeface="+mn-lt"/>
              <a:ea typeface="+mn-ea"/>
              <a:cs typeface="+mn-cs"/>
            </a:rPr>
            <a:t>We clarify a minor change regarding the breakdown of the sludge liquor recharge reported in line 17 into its operating and capital elements. </a:t>
          </a:r>
        </a:p>
        <a:p>
          <a:pPr marL="0" indent="0"/>
          <a:r>
            <a:rPr lang="en-GB" sz="1200" b="0" baseline="0">
              <a:solidFill>
                <a:sysClr val="windowText" lastClr="000000"/>
              </a:solidFill>
              <a:effectLst/>
              <a:latin typeface="+mn-lt"/>
              <a:ea typeface="+mn-ea"/>
              <a:cs typeface="+mn-cs"/>
            </a:rPr>
            <a:t>The change refers to both "OP_Liquor_Old"a and "OP_Liquor_New" tabs. </a:t>
          </a:r>
        </a:p>
        <a:p>
          <a:pPr marL="0" indent="0"/>
          <a:endParaRPr lang="en-GB" sz="1200" b="0" i="0" baseline="0">
            <a:solidFill>
              <a:schemeClr val="accent6"/>
            </a:solidFill>
            <a:effectLst/>
            <a:latin typeface="+mn-lt"/>
            <a:ea typeface="+mn-ea"/>
            <a:cs typeface="+mn-cs"/>
          </a:endParaRPr>
        </a:p>
        <a:p>
          <a:pPr marL="0" indent="0"/>
          <a:endParaRPr lang="en-GB" sz="1200" b="0" i="0" baseline="0">
            <a:solidFill>
              <a:schemeClr val="accent6"/>
            </a:solidFill>
            <a:effectLst/>
            <a:latin typeface="+mn-lt"/>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ona.labor\AppData\Local\Microsoft\Windows\INetCache\Content.Outlook\MGZXP1VV\PR19IPD01%20ODI%20performance%20model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vid.watson\Desktop\Transfer\ODI-performance-model-reporting-2020-21-Mar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OFWSHARE\PR19%20Modelling\Model%20runs\FD\Model%20Run%208\Financial\ANH\FD%20Financial%20Models\Latest\Unsolved%20(Base)\PR19%2019x%20ANH%20Run8%20Base%20NTN%20post%20UNPROFILE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Validation"/>
      <sheetName val="ODI data sheets&gt;&gt;"/>
      <sheetName val="CLEAR_SHEE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8">
          <cell r="N8" t="str">
            <v>ANH</v>
          </cell>
          <cell r="O8" t="str">
            <v>PR19ANH_7</v>
          </cell>
          <cell r="P8" t="str">
            <v>ANH</v>
          </cell>
          <cell r="Q8" t="str">
            <v>PR19ANH_8</v>
          </cell>
          <cell r="R8" t="str">
            <v>ANH</v>
          </cell>
          <cell r="S8" t="str">
            <v>PR19ANH_13</v>
          </cell>
        </row>
        <row r="9">
          <cell r="N9" t="str">
            <v>HDD</v>
          </cell>
          <cell r="O9" t="str">
            <v>PR19HDD_E1</v>
          </cell>
          <cell r="P9" t="str">
            <v>HDD</v>
          </cell>
          <cell r="Q9" t="str">
            <v>PR19HDD_E2</v>
          </cell>
          <cell r="R9" t="str">
            <v>HDD</v>
          </cell>
          <cell r="S9" t="str">
            <v>PR19HDD_E5</v>
          </cell>
        </row>
        <row r="10">
          <cell r="N10" t="str">
            <v>NES</v>
          </cell>
          <cell r="O10" t="str">
            <v>PR19NES_COM08</v>
          </cell>
          <cell r="P10" t="str">
            <v>NES</v>
          </cell>
          <cell r="Q10" t="str">
            <v>PR19NES_COM09</v>
          </cell>
          <cell r="R10" t="str">
            <v>NES</v>
          </cell>
          <cell r="S10" t="str">
            <v>PR19NES_COM14</v>
          </cell>
        </row>
        <row r="11">
          <cell r="N11" t="str">
            <v>SRN</v>
          </cell>
          <cell r="O11" t="str">
            <v>PR19SRN_WWN01</v>
          </cell>
          <cell r="R11" t="str">
            <v>SRN</v>
          </cell>
          <cell r="S11" t="str">
            <v>PR19SRN_WWN04</v>
          </cell>
        </row>
        <row r="12">
          <cell r="N12" t="str">
            <v>SVE</v>
          </cell>
          <cell r="O12" t="str">
            <v>PR19SVE_F01</v>
          </cell>
          <cell r="P12" t="str">
            <v>SRN</v>
          </cell>
          <cell r="Q12" t="str">
            <v>PR19SRN_WWN02</v>
          </cell>
          <cell r="R12" t="str">
            <v>SVE</v>
          </cell>
          <cell r="S12" t="str">
            <v>PR19SVE_F03</v>
          </cell>
        </row>
        <row r="13">
          <cell r="N13" t="str">
            <v>SWB</v>
          </cell>
          <cell r="O13" t="str">
            <v>PR19SWB_PC B1</v>
          </cell>
          <cell r="P13" t="str">
            <v>SVE</v>
          </cell>
          <cell r="Q13" t="str">
            <v>PR19SVE_F02</v>
          </cell>
          <cell r="R13" t="str">
            <v>SWB</v>
          </cell>
          <cell r="S13" t="str">
            <v>PR19SWB_PC B3</v>
          </cell>
        </row>
        <row r="14">
          <cell r="N14" t="str">
            <v>TMS</v>
          </cell>
          <cell r="O14" t="str">
            <v>PR19TMS_CS03</v>
          </cell>
          <cell r="P14" t="str">
            <v>SWB</v>
          </cell>
          <cell r="Q14" t="str">
            <v>PR19SWB_PC F1</v>
          </cell>
          <cell r="R14" t="str">
            <v>TMS</v>
          </cell>
          <cell r="S14" t="str">
            <v>PR19TMS_CS02</v>
          </cell>
        </row>
        <row r="15">
          <cell r="N15" t="str">
            <v>UUW</v>
          </cell>
          <cell r="O15" t="str">
            <v>PR19UUW_G02-WWN</v>
          </cell>
          <cell r="P15" t="str">
            <v>TMS</v>
          </cell>
          <cell r="Q15" t="str">
            <v>PR19TMS_ES01</v>
          </cell>
          <cell r="R15" t="str">
            <v>UUW</v>
          </cell>
          <cell r="S15" t="str">
            <v>PR19UUW_F01-WWN</v>
          </cell>
        </row>
        <row r="16">
          <cell r="N16" t="str">
            <v>WSH</v>
          </cell>
          <cell r="O16" t="str">
            <v>PR19WSH_Rt1</v>
          </cell>
          <cell r="P16" t="str">
            <v>UUW</v>
          </cell>
          <cell r="Q16" t="str">
            <v>PR19UUW_C01-WWN</v>
          </cell>
          <cell r="R16" t="str">
            <v>WSH</v>
          </cell>
          <cell r="S16" t="str">
            <v>PR19WSH_Rt3</v>
          </cell>
        </row>
        <row r="17">
          <cell r="N17" t="str">
            <v>WSX</v>
          </cell>
          <cell r="O17" t="str">
            <v>PR19WSX_F1</v>
          </cell>
          <cell r="P17" t="str">
            <v>WSH</v>
          </cell>
          <cell r="Q17" t="str">
            <v>PR19WSH_En3</v>
          </cell>
          <cell r="R17" t="str">
            <v>WSX</v>
          </cell>
          <cell r="S17" t="str">
            <v>PR19WSX_R6</v>
          </cell>
        </row>
        <row r="18">
          <cell r="N18" t="str">
            <v>YKY</v>
          </cell>
          <cell r="O18" t="str">
            <v>PR19YKY_31</v>
          </cell>
          <cell r="P18" t="str">
            <v>WSX</v>
          </cell>
          <cell r="Q18" t="str">
            <v>PR19WSX_E2</v>
          </cell>
          <cell r="R18" t="str">
            <v>YKY</v>
          </cell>
          <cell r="S18" t="str">
            <v>PR19YKY_33</v>
          </cell>
        </row>
        <row r="19">
          <cell r="P19" t="str">
            <v>YKY</v>
          </cell>
          <cell r="Q19" t="str">
            <v>PR19YKY_30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log"/>
      <sheetName val="Adjustments workings sheet"/>
      <sheetName val="Map &amp; Key"/>
      <sheetName val="User guide"/>
      <sheetName val="Rulebook Contents"/>
      <sheetName val="Rulebook"/>
      <sheetName val="Inputs &amp; Assumptions &gt;&gt;"/>
      <sheetName val="F_Inputs_FM"/>
      <sheetName val="Bill Profiling"/>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EFF3C-D885-40E0-8D9B-6BD71BBEF146}">
  <dimension ref="A1"/>
  <sheetViews>
    <sheetView showGridLines="0" tabSelected="1" zoomScaleNormal="100" workbookViewId="0">
      <selection activeCell="C4" sqref="C4"/>
    </sheetView>
  </sheetViews>
  <sheetFormatPr defaultRowHeight="14" x14ac:dyDescent="0.3"/>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3FA62-7000-4872-A7C7-4EC5D320188A}">
  <dimension ref="A1"/>
  <sheetViews>
    <sheetView showGridLines="0" workbookViewId="0"/>
  </sheetViews>
  <sheetFormatPr defaultRowHeight="1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1DB8-B93E-452E-BA99-30B50511D9D2}">
  <dimension ref="A1:S75"/>
  <sheetViews>
    <sheetView zoomScale="85" zoomScaleNormal="85" workbookViewId="0"/>
  </sheetViews>
  <sheetFormatPr defaultColWidth="9" defaultRowHeight="13.5" customHeight="1" x14ac:dyDescent="0.3"/>
  <cols>
    <col min="1" max="1" width="9.58203125" customWidth="1"/>
    <col min="2" max="2" width="21.33203125" bestFit="1" customWidth="1"/>
    <col min="3" max="3" width="71.75" customWidth="1"/>
    <col min="4" max="4" width="4.25" bestFit="1" customWidth="1"/>
    <col min="5" max="5" width="17.25" bestFit="1" customWidth="1"/>
    <col min="6" max="6" width="15.25" customWidth="1"/>
  </cols>
  <sheetData>
    <row r="1" spans="1:19" ht="13.5" customHeight="1" x14ac:dyDescent="0.3">
      <c r="C1" t="s">
        <v>155</v>
      </c>
    </row>
    <row r="2" spans="1:19" ht="13.5" customHeight="1" x14ac:dyDescent="0.3">
      <c r="A2" t="s">
        <v>156</v>
      </c>
      <c r="B2" s="84" t="s">
        <v>157</v>
      </c>
      <c r="C2" s="85" t="s">
        <v>158</v>
      </c>
      <c r="D2" s="84" t="s">
        <v>159</v>
      </c>
      <c r="E2" s="84" t="s">
        <v>160</v>
      </c>
      <c r="F2" s="86" t="s">
        <v>161</v>
      </c>
      <c r="G2" s="86" t="s">
        <v>162</v>
      </c>
      <c r="H2" s="86" t="s">
        <v>163</v>
      </c>
      <c r="I2" s="86" t="s">
        <v>164</v>
      </c>
      <c r="J2" s="86" t="s">
        <v>165</v>
      </c>
      <c r="K2" s="86" t="s">
        <v>166</v>
      </c>
      <c r="L2" s="86" t="s">
        <v>167</v>
      </c>
      <c r="M2" s="86" t="s">
        <v>168</v>
      </c>
      <c r="N2" s="86" t="s">
        <v>169</v>
      </c>
      <c r="O2" s="86" t="s">
        <v>170</v>
      </c>
      <c r="P2" s="86" t="s">
        <v>171</v>
      </c>
      <c r="Q2" s="86" t="s">
        <v>172</v>
      </c>
      <c r="R2" s="86" t="s">
        <v>173</v>
      </c>
      <c r="S2" s="86" t="s">
        <v>174</v>
      </c>
    </row>
    <row r="3" spans="1:19" ht="13.5" customHeight="1" x14ac:dyDescent="0.3">
      <c r="B3" s="84"/>
      <c r="C3" s="85"/>
      <c r="D3" s="84"/>
      <c r="E3" s="84"/>
      <c r="F3" s="86"/>
    </row>
    <row r="4" spans="1:19" ht="13.5" customHeight="1" x14ac:dyDescent="0.3">
      <c r="B4" t="str">
        <f>OP_Liquor_Old!EM8</f>
        <v>WWS01001FL</v>
      </c>
      <c r="C4" t="str">
        <f>OP_Liquor_Old!$B$8</f>
        <v>Power</v>
      </c>
      <c r="D4" t="str">
        <f>OP_Liquor_Old!$C$8</f>
        <v>£m</v>
      </c>
      <c r="E4" s="84" t="s">
        <v>175</v>
      </c>
      <c r="F4" s="87">
        <f>IF(ISBLANK(OP_Liquor_Old!F8),"##BLANK",OP_Liquor_Old!F8)</f>
        <v>1.591</v>
      </c>
      <c r="G4" s="87">
        <f>IF(ISBLANK(OP_Liquor_Old!O8),"##BLANK",OP_Liquor_Old!O8)</f>
        <v>2.0659999999999998</v>
      </c>
      <c r="H4" s="87">
        <f>IF(ISBLANK(OP_Liquor_Old!X8),"##BLANK",OP_Liquor_Old!X8)</f>
        <v>2.8159999999999998</v>
      </c>
      <c r="I4" s="87">
        <f>IF(ISBLANK(OP_Liquor_Old!AG8),"##BLANK",OP_Liquor_Old!AG8)</f>
        <v>2.9350000000000001</v>
      </c>
      <c r="J4" s="87">
        <f>IF(ISBLANK(OP_Liquor_Old!AP8),"##BLANK",OP_Liquor_Old!AP8)</f>
        <v>3.0739999999999998</v>
      </c>
      <c r="K4" s="87">
        <f>IF(ISBLANK(OP_Liquor_Old!AY8),"##BLANK",OP_Liquor_Old!AY8)</f>
        <v>2.8050000000000002</v>
      </c>
      <c r="L4" s="87">
        <f>IF(ISBLANK(OP_Liquor_Old!BH8),"##BLANK",OP_Liquor_Old!BH8)</f>
        <v>3.2930000000000001</v>
      </c>
      <c r="M4" s="87">
        <f>IF(ISBLANK(OP_Liquor_Old!BQ8),"##BLANK",OP_Liquor_Old!BQ8)</f>
        <v>3.512</v>
      </c>
      <c r="N4" s="87">
        <f>IF(ISBLANK(OP_Liquor_Old!BZ8),"##BLANK",OP_Liquor_Old!BZ8)</f>
        <v>4.1760000000000002</v>
      </c>
      <c r="O4" s="87">
        <f>IF(ISBLANK(OP_Liquor_Old!CI8),"##BLANK",OP_Liquor_Old!CI8)</f>
        <v>4.0620000000000003</v>
      </c>
      <c r="P4" s="87">
        <f>IF(ISBLANK(OP_Liquor_Old!CR8),"##BLANK",OP_Liquor_Old!CR8)</f>
        <v>3.7890000000000001</v>
      </c>
      <c r="Q4" s="87">
        <f>IF(ISBLANK(OP_Liquor_Old!DA8),"##BLANK",OP_Liquor_Old!DA8)</f>
        <v>2.1059999999999999</v>
      </c>
      <c r="R4" s="87">
        <f>IF(ISBLANK(OP_Liquor_Old!DJ8),"##BLANK",OP_Liquor_Old!DJ8)</f>
        <v>2.1139999999999999</v>
      </c>
      <c r="S4" s="87">
        <f>IF(ISBLANK(OP_Liquor_Old!DS8),"##BLANK",OP_Liquor_Old!DS8)</f>
        <v>2.2050000000000001</v>
      </c>
    </row>
    <row r="5" spans="1:19" ht="13.5" customHeight="1" x14ac:dyDescent="0.3">
      <c r="B5" t="str">
        <f>OP_Liquor_Old!EM9</f>
        <v>WWS01002FL</v>
      </c>
      <c r="C5" t="str">
        <f>OP_Liquor_Old!$B$9</f>
        <v>Income treated as negative expenditure</v>
      </c>
      <c r="D5" t="str">
        <f>OP_Liquor_Old!$C$9</f>
        <v>£m</v>
      </c>
      <c r="E5" s="84" t="s">
        <v>175</v>
      </c>
      <c r="F5" s="87">
        <f>IF(ISBLANK(OP_Liquor_Old!F9),"##BLANK",OP_Liquor_Old!F9)</f>
        <v>0</v>
      </c>
      <c r="G5" s="87">
        <f>IF(ISBLANK(OP_Liquor_Old!O9),"##BLANK",OP_Liquor_Old!O9)</f>
        <v>0</v>
      </c>
      <c r="H5" s="87">
        <f>IF(ISBLANK(OP_Liquor_Old!X9),"##BLANK",OP_Liquor_Old!X9)</f>
        <v>0</v>
      </c>
      <c r="I5" s="87">
        <f>IF(ISBLANK(OP_Liquor_Old!AG9),"##BLANK",OP_Liquor_Old!AG9)</f>
        <v>-1E-3</v>
      </c>
      <c r="J5" s="87">
        <f>IF(ISBLANK(OP_Liquor_Old!AP9),"##BLANK",OP_Liquor_Old!AP9)</f>
        <v>0</v>
      </c>
      <c r="K5" s="87">
        <f>IF(ISBLANK(OP_Liquor_Old!AY9),"##BLANK",OP_Liquor_Old!AY9)</f>
        <v>0</v>
      </c>
      <c r="L5" s="87">
        <f>IF(ISBLANK(OP_Liquor_Old!BH9),"##BLANK",OP_Liquor_Old!BH9)</f>
        <v>0</v>
      </c>
      <c r="M5" s="87">
        <f>IF(ISBLANK(OP_Liquor_Old!BQ9),"##BLANK",OP_Liquor_Old!BQ9)</f>
        <v>0</v>
      </c>
      <c r="N5" s="87">
        <f>IF(ISBLANK(OP_Liquor_Old!BZ9),"##BLANK",OP_Liquor_Old!BZ9)</f>
        <v>0</v>
      </c>
      <c r="O5" s="87">
        <f>IF(ISBLANK(OP_Liquor_Old!CI9),"##BLANK",OP_Liquor_Old!CI9)</f>
        <v>2E-3</v>
      </c>
      <c r="P5" s="87">
        <f>IF(ISBLANK(OP_Liquor_Old!CR9),"##BLANK",OP_Liquor_Old!CR9)</f>
        <v>0</v>
      </c>
      <c r="Q5" s="87">
        <f>IF(ISBLANK(OP_Liquor_Old!DA9),"##BLANK",OP_Liquor_Old!DA9)</f>
        <v>0</v>
      </c>
      <c r="R5" s="87">
        <f>IF(ISBLANK(OP_Liquor_Old!DJ9),"##BLANK",OP_Liquor_Old!DJ9)</f>
        <v>0</v>
      </c>
      <c r="S5" s="87">
        <f>IF(ISBLANK(OP_Liquor_Old!DS9),"##BLANK",OP_Liquor_Old!DS9)</f>
        <v>0</v>
      </c>
    </row>
    <row r="6" spans="1:19" ht="13.5" customHeight="1" x14ac:dyDescent="0.3">
      <c r="B6" t="str">
        <f>OP_Liquor_Old!EM10</f>
        <v>WWS01004FL</v>
      </c>
      <c r="C6" t="str">
        <f>OP_Liquor_Old!$B$10</f>
        <v>Bulk discharge - recollected</v>
      </c>
      <c r="D6" t="str">
        <f>OP_Liquor_Old!$C$10</f>
        <v>£m</v>
      </c>
      <c r="E6" s="84" t="s">
        <v>175</v>
      </c>
      <c r="F6" s="87">
        <f>IF(ISBLANK(OP_Liquor_Old!F10),"##BLANK",OP_Liquor_Old!F10)</f>
        <v>0</v>
      </c>
      <c r="G6" s="87">
        <f>IF(ISBLANK(OP_Liquor_Old!O10),"##BLANK",OP_Liquor_Old!O10)</f>
        <v>0</v>
      </c>
      <c r="H6" s="87">
        <f>IF(ISBLANK(OP_Liquor_Old!X10),"##BLANK",OP_Liquor_Old!X10)</f>
        <v>0</v>
      </c>
      <c r="I6" s="87">
        <f>IF(ISBLANK(OP_Liquor_Old!AG10),"##BLANK",OP_Liquor_Old!AG10)</f>
        <v>0</v>
      </c>
      <c r="J6" s="87">
        <f>IF(ISBLANK(OP_Liquor_Old!AP10),"##BLANK",OP_Liquor_Old!AP10)</f>
        <v>0</v>
      </c>
      <c r="K6" s="87">
        <f>IF(ISBLANK(OP_Liquor_Old!AY10),"##BLANK",OP_Liquor_Old!AY10)</f>
        <v>0</v>
      </c>
      <c r="L6" s="87">
        <f>IF(ISBLANK(OP_Liquor_Old!BH10),"##BLANK",OP_Liquor_Old!BH10)</f>
        <v>0</v>
      </c>
      <c r="M6" s="87">
        <f>IF(ISBLANK(OP_Liquor_Old!BQ10),"##BLANK",OP_Liquor_Old!BQ10)</f>
        <v>0</v>
      </c>
      <c r="N6" s="87">
        <f>IF(ISBLANK(OP_Liquor_Old!BZ10),"##BLANK",OP_Liquor_Old!BZ10)</f>
        <v>0</v>
      </c>
      <c r="O6" s="87">
        <f>IF(ISBLANK(OP_Liquor_Old!CI10),"##BLANK",OP_Liquor_Old!CI10)</f>
        <v>0</v>
      </c>
      <c r="P6" s="87">
        <f>IF(ISBLANK(OP_Liquor_Old!CR10),"##BLANK",OP_Liquor_Old!CR10)</f>
        <v>0</v>
      </c>
      <c r="Q6" s="87">
        <f>IF(ISBLANK(OP_Liquor_Old!DA10),"##BLANK",OP_Liquor_Old!DA10)</f>
        <v>0</v>
      </c>
      <c r="R6" s="87">
        <f>IF(ISBLANK(OP_Liquor_Old!DJ10),"##BLANK",OP_Liquor_Old!DJ10)</f>
        <v>0</v>
      </c>
      <c r="S6" s="87">
        <f>IF(ISBLANK(OP_Liquor_Old!DS10),"##BLANK",OP_Liquor_Old!DS10)</f>
        <v>0</v>
      </c>
    </row>
    <row r="7" spans="1:19" ht="13.5" customHeight="1" x14ac:dyDescent="0.3">
      <c r="B7" t="str">
        <f>OP_Liquor_Old!EM11</f>
        <v>WWS01005FL</v>
      </c>
      <c r="C7" t="str">
        <f>OP_Liquor_Old!$B$11</f>
        <v>Renewals expensed in year (infrastructure)</v>
      </c>
      <c r="D7" t="str">
        <f>OP_Liquor_Old!$C$11</f>
        <v>£m</v>
      </c>
      <c r="E7" s="84" t="s">
        <v>175</v>
      </c>
      <c r="F7" s="87">
        <f>IF(ISBLANK(OP_Liquor_Old!F11),"##BLANK",OP_Liquor_Old!F11)</f>
        <v>19.468</v>
      </c>
      <c r="G7" s="87">
        <f>IF(ISBLANK(OP_Liquor_Old!O11),"##BLANK",OP_Liquor_Old!O11)</f>
        <v>24.338999999999999</v>
      </c>
      <c r="H7" s="87">
        <f>IF(ISBLANK(OP_Liquor_Old!X11),"##BLANK",OP_Liquor_Old!X11)</f>
        <v>20.937999999999999</v>
      </c>
      <c r="I7" s="87">
        <f>IF(ISBLANK(OP_Liquor_Old!AG11),"##BLANK",OP_Liquor_Old!AG11)</f>
        <v>18.559000000000001</v>
      </c>
      <c r="J7" s="87">
        <f>IF(ISBLANK(OP_Liquor_Old!AP11),"##BLANK",OP_Liquor_Old!AP11)</f>
        <v>18.207000000000001</v>
      </c>
      <c r="K7" s="87">
        <f>IF(ISBLANK(OP_Liquor_Old!AY11),"##BLANK",OP_Liquor_Old!AY11)</f>
        <v>23.082999999999998</v>
      </c>
      <c r="L7" s="87">
        <f>IF(ISBLANK(OP_Liquor_Old!BH11),"##BLANK",OP_Liquor_Old!BH11)</f>
        <v>15.081</v>
      </c>
      <c r="M7" s="87">
        <f>IF(ISBLANK(OP_Liquor_Old!BQ11),"##BLANK",OP_Liquor_Old!BQ11)</f>
        <v>17.196999999999999</v>
      </c>
      <c r="N7" s="87">
        <f>IF(ISBLANK(OP_Liquor_Old!BZ11),"##BLANK",OP_Liquor_Old!BZ11)</f>
        <v>19.922000000000001</v>
      </c>
      <c r="O7" s="87">
        <f>IF(ISBLANK(OP_Liquor_Old!CI11),"##BLANK",OP_Liquor_Old!CI11)</f>
        <v>14.895</v>
      </c>
      <c r="P7" s="87">
        <f>IF(ISBLANK(OP_Liquor_Old!CR11),"##BLANK",OP_Liquor_Old!CR11)</f>
        <v>11.467000000000001</v>
      </c>
      <c r="Q7" s="87">
        <f>IF(ISBLANK(OP_Liquor_Old!DA11),"##BLANK",OP_Liquor_Old!DA11)</f>
        <v>30.286999999999999</v>
      </c>
      <c r="R7" s="87">
        <f>IF(ISBLANK(OP_Liquor_Old!DJ11),"##BLANK",OP_Liquor_Old!DJ11)</f>
        <v>30.709</v>
      </c>
      <c r="S7" s="87">
        <f>IF(ISBLANK(OP_Liquor_Old!DS11),"##BLANK",OP_Liquor_Old!DS11)</f>
        <v>30.024999999999999</v>
      </c>
    </row>
    <row r="8" spans="1:19" ht="13.5" customHeight="1" x14ac:dyDescent="0.3">
      <c r="B8" t="str">
        <f>OP_Liquor_Old!EM12</f>
        <v>WWS01006FL</v>
      </c>
      <c r="C8" t="str">
        <f>OP_Liquor_Old!$B$12</f>
        <v>Renewals expensed in year (non-infrastructure)</v>
      </c>
      <c r="D8" t="str">
        <f>OP_Liquor_Old!$C$12</f>
        <v>£m</v>
      </c>
      <c r="E8" s="84" t="s">
        <v>175</v>
      </c>
      <c r="F8" s="87">
        <f>IF(ISBLANK(OP_Liquor_Old!F12),"##BLANK",OP_Liquor_Old!F12)</f>
        <v>0</v>
      </c>
      <c r="G8" s="87">
        <f>IF(ISBLANK(OP_Liquor_Old!O12),"##BLANK",OP_Liquor_Old!O12)</f>
        <v>0</v>
      </c>
      <c r="H8" s="87">
        <f>IF(ISBLANK(OP_Liquor_Old!X12),"##BLANK",OP_Liquor_Old!X12)</f>
        <v>0</v>
      </c>
      <c r="I8" s="87">
        <f>IF(ISBLANK(OP_Liquor_Old!AG12),"##BLANK",OP_Liquor_Old!AG12)</f>
        <v>0</v>
      </c>
      <c r="J8" s="87">
        <f>IF(ISBLANK(OP_Liquor_Old!AP12),"##BLANK",OP_Liquor_Old!AP12)</f>
        <v>0</v>
      </c>
      <c r="K8" s="87">
        <f>IF(ISBLANK(OP_Liquor_Old!AY12),"##BLANK",OP_Liquor_Old!AY12)</f>
        <v>0</v>
      </c>
      <c r="L8" s="87">
        <f>IF(ISBLANK(OP_Liquor_Old!BH12),"##BLANK",OP_Liquor_Old!BH12)</f>
        <v>0</v>
      </c>
      <c r="M8" s="87">
        <f>IF(ISBLANK(OP_Liquor_Old!BQ12),"##BLANK",OP_Liquor_Old!BQ12)</f>
        <v>0</v>
      </c>
      <c r="N8" s="87">
        <f>IF(ISBLANK(OP_Liquor_Old!BZ12),"##BLANK",OP_Liquor_Old!BZ12)</f>
        <v>0</v>
      </c>
      <c r="O8" s="87">
        <f>IF(ISBLANK(OP_Liquor_Old!CI12),"##BLANK",OP_Liquor_Old!CI12)</f>
        <v>0</v>
      </c>
      <c r="P8" s="87">
        <f>IF(ISBLANK(OP_Liquor_Old!CR12),"##BLANK",OP_Liquor_Old!CR12)</f>
        <v>0</v>
      </c>
      <c r="Q8" s="87">
        <f>IF(ISBLANK(OP_Liquor_Old!DA12),"##BLANK",OP_Liquor_Old!DA12)</f>
        <v>0</v>
      </c>
      <c r="R8" s="87">
        <f>IF(ISBLANK(OP_Liquor_Old!DJ12),"##BLANK",OP_Liquor_Old!DJ12)</f>
        <v>0</v>
      </c>
      <c r="S8" s="87">
        <f>IF(ISBLANK(OP_Liquor_Old!DS12),"##BLANK",OP_Liquor_Old!DS12)</f>
        <v>0</v>
      </c>
    </row>
    <row r="9" spans="1:19" ht="13.5" customHeight="1" x14ac:dyDescent="0.3">
      <c r="B9" t="str">
        <f>OP_Liquor_Old!EM13</f>
        <v>WWS01007FL</v>
      </c>
      <c r="C9" t="str">
        <f>OP_Liquor_Old!$B$13</f>
        <v>Other operating expenditure</v>
      </c>
      <c r="D9" t="str">
        <f>OP_Liquor_Old!$C$13</f>
        <v>£m</v>
      </c>
      <c r="E9" s="84" t="s">
        <v>175</v>
      </c>
      <c r="F9" s="87">
        <f>IF(ISBLANK(OP_Liquor_Old!F13),"##BLANK",OP_Liquor_Old!F13)</f>
        <v>12.093999999999999</v>
      </c>
      <c r="G9" s="87">
        <f>IF(ISBLANK(OP_Liquor_Old!O13),"##BLANK",OP_Liquor_Old!O13)</f>
        <v>14.867000000000001</v>
      </c>
      <c r="H9" s="87">
        <f>IF(ISBLANK(OP_Liquor_Old!X13),"##BLANK",OP_Liquor_Old!X13)</f>
        <v>13.032</v>
      </c>
      <c r="I9" s="87">
        <f>IF(ISBLANK(OP_Liquor_Old!AG13),"##BLANK",OP_Liquor_Old!AG13)</f>
        <v>13.519</v>
      </c>
      <c r="J9" s="87">
        <f>IF(ISBLANK(OP_Liquor_Old!AP13),"##BLANK",OP_Liquor_Old!AP13)</f>
        <v>14.914</v>
      </c>
      <c r="K9" s="87">
        <f>IF(ISBLANK(OP_Liquor_Old!AY13),"##BLANK",OP_Liquor_Old!AY13)</f>
        <v>10.007</v>
      </c>
      <c r="L9" s="87">
        <f>IF(ISBLANK(OP_Liquor_Old!BH13),"##BLANK",OP_Liquor_Old!BH13)</f>
        <v>18.812999999999999</v>
      </c>
      <c r="M9" s="87">
        <f>IF(ISBLANK(OP_Liquor_Old!BQ13),"##BLANK",OP_Liquor_Old!BQ13)</f>
        <v>18.391999999999999</v>
      </c>
      <c r="N9" s="87">
        <f>IF(ISBLANK(OP_Liquor_Old!BZ13),"##BLANK",OP_Liquor_Old!BZ13)</f>
        <v>18.216999999999999</v>
      </c>
      <c r="O9" s="87">
        <f>IF(ISBLANK(OP_Liquor_Old!CI13),"##BLANK",OP_Liquor_Old!CI13)</f>
        <v>23.289000000000001</v>
      </c>
      <c r="P9" s="87">
        <f>IF(ISBLANK(OP_Liquor_Old!CR13),"##BLANK",OP_Liquor_Old!CR13)</f>
        <v>18.701000000000001</v>
      </c>
      <c r="Q9" s="87">
        <f>IF(ISBLANK(OP_Liquor_Old!DA13),"##BLANK",OP_Liquor_Old!DA13)</f>
        <v>21.135999999999999</v>
      </c>
      <c r="R9" s="87">
        <f>IF(ISBLANK(OP_Liquor_Old!DJ13),"##BLANK",OP_Liquor_Old!DJ13)</f>
        <v>21.774000000000001</v>
      </c>
      <c r="S9" s="87">
        <f>IF(ISBLANK(OP_Liquor_Old!DS13),"##BLANK",OP_Liquor_Old!DS13)</f>
        <v>23.914000000000001</v>
      </c>
    </row>
    <row r="10" spans="1:19" ht="13.5" customHeight="1" x14ac:dyDescent="0.3">
      <c r="B10" t="str">
        <f>OP_Liquor_Old!EM14</f>
        <v>WWS1008FL</v>
      </c>
      <c r="C10" t="str">
        <f>OP_Liquor_Old!$B$14</f>
        <v>Local authority and Cumulo rates</v>
      </c>
      <c r="D10" t="str">
        <f>OP_Liquor_Old!$C$14</f>
        <v>£m</v>
      </c>
      <c r="E10" s="84" t="s">
        <v>175</v>
      </c>
      <c r="F10" s="87">
        <f>IF(ISBLANK(OP_Liquor_Old!F14),"##BLANK",OP_Liquor_Old!F14)</f>
        <v>0.09</v>
      </c>
      <c r="G10" s="87">
        <f>IF(ISBLANK(OP_Liquor_Old!O14),"##BLANK",OP_Liquor_Old!O14)</f>
        <v>7.0000000000000007E-2</v>
      </c>
      <c r="H10" s="87">
        <f>IF(ISBLANK(OP_Liquor_Old!X14),"##BLANK",OP_Liquor_Old!X14)</f>
        <v>4.9000000000000002E-2</v>
      </c>
      <c r="I10" s="87">
        <f>IF(ISBLANK(OP_Liquor_Old!AG14),"##BLANK",OP_Liquor_Old!AG14)</f>
        <v>0.03</v>
      </c>
      <c r="J10" s="87">
        <f>IF(ISBLANK(OP_Liquor_Old!AP14),"##BLANK",OP_Liquor_Old!AP14)</f>
        <v>0</v>
      </c>
      <c r="K10" s="87">
        <f>IF(ISBLANK(OP_Liquor_Old!AY14),"##BLANK",OP_Liquor_Old!AY14)</f>
        <v>8.5999999999999993E-2</v>
      </c>
      <c r="L10" s="87">
        <f>IF(ISBLANK(OP_Liquor_Old!BH14),"##BLANK",OP_Liquor_Old!BH14)</f>
        <v>0</v>
      </c>
      <c r="M10" s="87">
        <f>IF(ISBLANK(OP_Liquor_Old!BQ14),"##BLANK",OP_Liquor_Old!BQ14)</f>
        <v>6.2E-2</v>
      </c>
      <c r="N10" s="87">
        <f>IF(ISBLANK(OP_Liquor_Old!BZ14),"##BLANK",OP_Liquor_Old!BZ14)</f>
        <v>5.6000000000000001E-2</v>
      </c>
      <c r="O10" s="87">
        <f>IF(ISBLANK(OP_Liquor_Old!CI14),"##BLANK",OP_Liquor_Old!CI14)</f>
        <v>5.8999999999999997E-2</v>
      </c>
      <c r="P10" s="87">
        <f>IF(ISBLANK(OP_Liquor_Old!CR14),"##BLANK",OP_Liquor_Old!CR14)</f>
        <v>0</v>
      </c>
      <c r="Q10" s="87">
        <f>IF(ISBLANK(OP_Liquor_Old!DA14),"##BLANK",OP_Liquor_Old!DA14)</f>
        <v>0</v>
      </c>
      <c r="R10" s="87">
        <f>IF(ISBLANK(OP_Liquor_Old!DJ14),"##BLANK",OP_Liquor_Old!DJ14)</f>
        <v>0</v>
      </c>
      <c r="S10" s="87">
        <f>IF(ISBLANK(OP_Liquor_Old!DS14),"##BLANK",OP_Liquor_Old!DS14)</f>
        <v>0</v>
      </c>
    </row>
    <row r="11" spans="1:19" ht="13.5" customHeight="1" x14ac:dyDescent="0.3">
      <c r="B11" t="str">
        <f>OP_Liquor_Old!EN8</f>
        <v>WWS01001SWD</v>
      </c>
      <c r="C11" t="str">
        <f>OP_Liquor_Old!$B$8</f>
        <v>Power</v>
      </c>
      <c r="D11" t="str">
        <f>OP_Liquor_Old!$C$8</f>
        <v>£m</v>
      </c>
      <c r="E11" s="84" t="s">
        <v>175</v>
      </c>
      <c r="F11" s="88">
        <f>IF(ISBLANK(OP_Liquor_Old!G8),"##BLANK",OP_Liquor_Old!G8)</f>
        <v>0.52200000000000002</v>
      </c>
      <c r="G11" s="88">
        <f>IF(ISBLANK(OP_Liquor_Old!P8),"##BLANK",OP_Liquor_Old!P8)</f>
        <v>0.67800000000000005</v>
      </c>
      <c r="H11" s="88">
        <f>IF(ISBLANK(OP_Liquor_Old!Y8),"##BLANK",OP_Liquor_Old!Y8)</f>
        <v>0.92400000000000004</v>
      </c>
      <c r="I11" s="88">
        <f>IF(ISBLANK(OP_Liquor_Old!AH8),"##BLANK",OP_Liquor_Old!AH8)</f>
        <v>0.96399999999999997</v>
      </c>
      <c r="J11" s="88">
        <f>IF(ISBLANK(OP_Liquor_Old!AQ8),"##BLANK",OP_Liquor_Old!AQ8)</f>
        <v>1.0089999999999999</v>
      </c>
      <c r="K11" s="88">
        <f>IF(ISBLANK(OP_Liquor_Old!AZ8),"##BLANK",OP_Liquor_Old!AZ8)</f>
        <v>0.92100000000000004</v>
      </c>
      <c r="L11" s="88">
        <f>IF(ISBLANK(OP_Liquor_Old!BI8),"##BLANK",OP_Liquor_Old!BI8)</f>
        <v>1.081</v>
      </c>
      <c r="M11" s="88">
        <f>IF(ISBLANK(OP_Liquor_Old!BR8),"##BLANK",OP_Liquor_Old!BR8)</f>
        <v>1.153</v>
      </c>
      <c r="N11" s="88">
        <f>IF(ISBLANK(OP_Liquor_Old!CA8),"##BLANK",OP_Liquor_Old!CA8)</f>
        <v>1.371</v>
      </c>
      <c r="O11" s="88">
        <f>IF(ISBLANK(OP_Liquor_Old!CJ8),"##BLANK",OP_Liquor_Old!CJ8)</f>
        <v>1.3340000000000001</v>
      </c>
      <c r="P11" s="88">
        <f>IF(ISBLANK(OP_Liquor_Old!CS8),"##BLANK",OP_Liquor_Old!CS8)</f>
        <v>1.236</v>
      </c>
      <c r="Q11" s="88">
        <f>IF(ISBLANK(OP_Liquor_Old!DB8),"##BLANK",OP_Liquor_Old!DB8)</f>
        <v>0.75700000000000001</v>
      </c>
      <c r="R11" s="88">
        <f>IF(ISBLANK(OP_Liquor_Old!DK8),"##BLANK",OP_Liquor_Old!DK8)</f>
        <v>0.76</v>
      </c>
      <c r="S11" s="88">
        <f>IF(ISBLANK(OP_Liquor_Old!DT8),"##BLANK",OP_Liquor_Old!DT8)</f>
        <v>0.79200000000000004</v>
      </c>
    </row>
    <row r="12" spans="1:19" ht="13.5" customHeight="1" x14ac:dyDescent="0.3">
      <c r="B12" t="str">
        <f>OP_Liquor_Old!EN9</f>
        <v>WWS01002SWD</v>
      </c>
      <c r="C12" t="str">
        <f>OP_Liquor_Old!$B$9</f>
        <v>Income treated as negative expenditure</v>
      </c>
      <c r="D12" t="str">
        <f>OP_Liquor_Old!$C$9</f>
        <v>£m</v>
      </c>
      <c r="E12" s="84" t="s">
        <v>175</v>
      </c>
      <c r="F12" s="87">
        <f>IF(ISBLANK(OP_Liquor_Old!G9),"##BLANK",OP_Liquor_Old!G9)</f>
        <v>0</v>
      </c>
      <c r="G12" s="87">
        <f>IF(ISBLANK(OP_Liquor_Old!P9),"##BLANK",OP_Liquor_Old!P9)</f>
        <v>0</v>
      </c>
      <c r="H12" s="87">
        <f>IF(ISBLANK(OP_Liquor_Old!Y9),"##BLANK",OP_Liquor_Old!Y9)</f>
        <v>0</v>
      </c>
      <c r="I12" s="87">
        <f>IF(ISBLANK(OP_Liquor_Old!AH9),"##BLANK",OP_Liquor_Old!AH9)</f>
        <v>0</v>
      </c>
      <c r="J12" s="87">
        <f>IF(ISBLANK(OP_Liquor_Old!AQ9),"##BLANK",OP_Liquor_Old!AQ9)</f>
        <v>0</v>
      </c>
      <c r="K12" s="87">
        <f>IF(ISBLANK(OP_Liquor_Old!AZ9),"##BLANK",OP_Liquor_Old!AZ9)</f>
        <v>0</v>
      </c>
      <c r="L12" s="87">
        <f>IF(ISBLANK(OP_Liquor_Old!BI9),"##BLANK",OP_Liquor_Old!BI9)</f>
        <v>0</v>
      </c>
      <c r="M12" s="87">
        <f>IF(ISBLANK(OP_Liquor_Old!BR9),"##BLANK",OP_Liquor_Old!BR9)</f>
        <v>0</v>
      </c>
      <c r="N12" s="87">
        <f>IF(ISBLANK(OP_Liquor_Old!CA9),"##BLANK",OP_Liquor_Old!CA9)</f>
        <v>0</v>
      </c>
      <c r="O12" s="87">
        <f>IF(ISBLANK(OP_Liquor_Old!CJ9),"##BLANK",OP_Liquor_Old!CJ9)</f>
        <v>1E-3</v>
      </c>
      <c r="P12" s="88">
        <f>IF(ISBLANK(OP_Liquor_Old!CS9),"##BLANK",OP_Liquor_Old!CS9)</f>
        <v>0</v>
      </c>
      <c r="Q12" s="88">
        <f>IF(ISBLANK(OP_Liquor_Old!DB9),"##BLANK",OP_Liquor_Old!DB9)</f>
        <v>0</v>
      </c>
      <c r="R12" s="88">
        <f>IF(ISBLANK(OP_Liquor_Old!DK9),"##BLANK",OP_Liquor_Old!DK9)</f>
        <v>0</v>
      </c>
      <c r="S12" s="88">
        <f>IF(ISBLANK(OP_Liquor_Old!DT9),"##BLANK",OP_Liquor_Old!DT9)</f>
        <v>0</v>
      </c>
    </row>
    <row r="13" spans="1:19" ht="13.5" customHeight="1" x14ac:dyDescent="0.3">
      <c r="B13" t="str">
        <f>OP_Liquor_Old!EN10</f>
        <v>WWS01004SWD</v>
      </c>
      <c r="C13" t="str">
        <f>OP_Liquor_Old!$B$10</f>
        <v>Bulk discharge - recollected</v>
      </c>
      <c r="D13" t="str">
        <f>OP_Liquor_Old!$C$10</f>
        <v>£m</v>
      </c>
      <c r="E13" s="84" t="s">
        <v>175</v>
      </c>
      <c r="F13" s="87">
        <f>IF(ISBLANK(OP_Liquor_Old!G10),"##BLANK",OP_Liquor_Old!G10)</f>
        <v>0</v>
      </c>
      <c r="G13" s="87">
        <f>IF(ISBLANK(OP_Liquor_Old!P10),"##BLANK",OP_Liquor_Old!P10)</f>
        <v>0</v>
      </c>
      <c r="H13" s="87">
        <f>IF(ISBLANK(OP_Liquor_Old!Y10),"##BLANK",OP_Liquor_Old!Y10)</f>
        <v>0</v>
      </c>
      <c r="I13" s="87">
        <f>IF(ISBLANK(OP_Liquor_Old!AH10),"##BLANK",OP_Liquor_Old!AH10)</f>
        <v>0</v>
      </c>
      <c r="J13" s="87">
        <f>IF(ISBLANK(OP_Liquor_Old!AQ10),"##BLANK",OP_Liquor_Old!AQ10)</f>
        <v>0</v>
      </c>
      <c r="K13" s="87">
        <f>IF(ISBLANK(OP_Liquor_Old!AZ10),"##BLANK",OP_Liquor_Old!AZ10)</f>
        <v>0</v>
      </c>
      <c r="L13" s="87">
        <f>IF(ISBLANK(OP_Liquor_Old!BI10),"##BLANK",OP_Liquor_Old!BI10)</f>
        <v>0</v>
      </c>
      <c r="M13" s="87">
        <f>IF(ISBLANK(OP_Liquor_Old!BR10),"##BLANK",OP_Liquor_Old!BR10)</f>
        <v>0</v>
      </c>
      <c r="N13" s="87">
        <f>IF(ISBLANK(OP_Liquor_Old!CA10),"##BLANK",OP_Liquor_Old!CA10)</f>
        <v>0</v>
      </c>
      <c r="O13" s="87">
        <f>IF(ISBLANK(OP_Liquor_Old!CJ10),"##BLANK",OP_Liquor_Old!CJ10)</f>
        <v>0</v>
      </c>
      <c r="P13" s="88">
        <f>IF(ISBLANK(OP_Liquor_Old!CS10),"##BLANK",OP_Liquor_Old!CS10)</f>
        <v>0</v>
      </c>
      <c r="Q13" s="88">
        <f>IF(ISBLANK(OP_Liquor_Old!DB10),"##BLANK",OP_Liquor_Old!DB10)</f>
        <v>0</v>
      </c>
      <c r="R13" s="88">
        <f>IF(ISBLANK(OP_Liquor_Old!DK10),"##BLANK",OP_Liquor_Old!DK10)</f>
        <v>0</v>
      </c>
      <c r="S13" s="88">
        <f>IF(ISBLANK(OP_Liquor_Old!DT10),"##BLANK",OP_Liquor_Old!DT10)</f>
        <v>0</v>
      </c>
    </row>
    <row r="14" spans="1:19" ht="13.5" customHeight="1" x14ac:dyDescent="0.3">
      <c r="B14" t="str">
        <f>OP_Liquor_Old!EN11</f>
        <v>WWS01005SWD</v>
      </c>
      <c r="C14" t="str">
        <f>OP_Liquor_Old!$B$11</f>
        <v>Renewals expensed in year (infrastructure)</v>
      </c>
      <c r="D14" t="str">
        <f>OP_Liquor_Old!$C$11</f>
        <v>£m</v>
      </c>
      <c r="E14" s="84" t="s">
        <v>175</v>
      </c>
      <c r="F14" s="87">
        <f>IF(ISBLANK(OP_Liquor_Old!G11),"##BLANK",OP_Liquor_Old!G11)</f>
        <v>8.4359999999999999</v>
      </c>
      <c r="G14" s="87">
        <f>IF(ISBLANK(OP_Liquor_Old!P11),"##BLANK",OP_Liquor_Old!P11)</f>
        <v>10.547000000000001</v>
      </c>
      <c r="H14" s="87">
        <f>IF(ISBLANK(OP_Liquor_Old!Y11),"##BLANK",OP_Liquor_Old!Y11)</f>
        <v>9.0730000000000004</v>
      </c>
      <c r="I14" s="87">
        <f>IF(ISBLANK(OP_Liquor_Old!AH11),"##BLANK",OP_Liquor_Old!AH11)</f>
        <v>8.0419999999999998</v>
      </c>
      <c r="J14" s="87">
        <f>IF(ISBLANK(OP_Liquor_Old!AQ11),"##BLANK",OP_Liquor_Old!AQ11)</f>
        <v>7.89</v>
      </c>
      <c r="K14" s="87">
        <f>IF(ISBLANK(OP_Liquor_Old!AZ11),"##BLANK",OP_Liquor_Old!AZ11)</f>
        <v>10.044</v>
      </c>
      <c r="L14" s="87">
        <f>IF(ISBLANK(OP_Liquor_Old!BI11),"##BLANK",OP_Liquor_Old!BI11)</f>
        <v>7.0190000000000001</v>
      </c>
      <c r="M14" s="87">
        <f>IF(ISBLANK(OP_Liquor_Old!BR11),"##BLANK",OP_Liquor_Old!BR11)</f>
        <v>7.9820000000000002</v>
      </c>
      <c r="N14" s="87">
        <f>IF(ISBLANK(OP_Liquor_Old!CA11),"##BLANK",OP_Liquor_Old!CA11)</f>
        <v>9.2729999999999997</v>
      </c>
      <c r="O14" s="87">
        <f>IF(ISBLANK(OP_Liquor_Old!CJ11),"##BLANK",OP_Liquor_Old!CJ11)</f>
        <v>7.3250000000000002</v>
      </c>
      <c r="P14" s="88">
        <f>IF(ISBLANK(OP_Liquor_Old!CS11),"##BLANK",OP_Liquor_Old!CS11)</f>
        <v>5.9950000000000001</v>
      </c>
      <c r="Q14" s="88">
        <f>IF(ISBLANK(OP_Liquor_Old!DB11),"##BLANK",OP_Liquor_Old!DB11)</f>
        <v>10.884</v>
      </c>
      <c r="R14" s="88">
        <f>IF(ISBLANK(OP_Liquor_Old!DK11),"##BLANK",OP_Liquor_Old!DK11)</f>
        <v>11.036</v>
      </c>
      <c r="S14" s="88">
        <f>IF(ISBLANK(OP_Liquor_Old!DT11),"##BLANK",OP_Liquor_Old!DT11)</f>
        <v>10.79</v>
      </c>
    </row>
    <row r="15" spans="1:19" ht="13.5" customHeight="1" x14ac:dyDescent="0.3">
      <c r="B15" t="str">
        <f>OP_Liquor_Old!EN12</f>
        <v>WWS01006SWD</v>
      </c>
      <c r="C15" t="str">
        <f>OP_Liquor_Old!$B$12</f>
        <v>Renewals expensed in year (non-infrastructure)</v>
      </c>
      <c r="D15" t="str">
        <f>OP_Liquor_Old!$C$12</f>
        <v>£m</v>
      </c>
      <c r="E15" s="84" t="s">
        <v>175</v>
      </c>
      <c r="F15" s="87">
        <f>IF(ISBLANK(OP_Liquor_Old!G12),"##BLANK",OP_Liquor_Old!G12)</f>
        <v>0</v>
      </c>
      <c r="G15" s="87">
        <f>IF(ISBLANK(OP_Liquor_Old!P12),"##BLANK",OP_Liquor_Old!P12)</f>
        <v>0</v>
      </c>
      <c r="H15" s="87">
        <f>IF(ISBLANK(OP_Liquor_Old!Y12),"##BLANK",OP_Liquor_Old!Y12)</f>
        <v>0</v>
      </c>
      <c r="I15" s="87">
        <f>IF(ISBLANK(OP_Liquor_Old!AH12),"##BLANK",OP_Liquor_Old!AH12)</f>
        <v>0</v>
      </c>
      <c r="J15" s="87">
        <f>IF(ISBLANK(OP_Liquor_Old!AQ12),"##BLANK",OP_Liquor_Old!AQ12)</f>
        <v>0</v>
      </c>
      <c r="K15" s="87">
        <f>IF(ISBLANK(OP_Liquor_Old!AZ12),"##BLANK",OP_Liquor_Old!AZ12)</f>
        <v>0</v>
      </c>
      <c r="L15" s="87">
        <f>IF(ISBLANK(OP_Liquor_Old!BI12),"##BLANK",OP_Liquor_Old!BI12)</f>
        <v>0</v>
      </c>
      <c r="M15" s="87">
        <f>IF(ISBLANK(OP_Liquor_Old!BR12),"##BLANK",OP_Liquor_Old!BR12)</f>
        <v>0</v>
      </c>
      <c r="N15" s="87">
        <f>IF(ISBLANK(OP_Liquor_Old!CA12),"##BLANK",OP_Liquor_Old!CA12)</f>
        <v>0</v>
      </c>
      <c r="O15" s="87">
        <f>IF(ISBLANK(OP_Liquor_Old!CJ12),"##BLANK",OP_Liquor_Old!CJ12)</f>
        <v>0</v>
      </c>
      <c r="P15" s="88">
        <f>IF(ISBLANK(OP_Liquor_Old!CS12),"##BLANK",OP_Liquor_Old!CS12)</f>
        <v>0</v>
      </c>
      <c r="Q15" s="88">
        <f>IF(ISBLANK(OP_Liquor_Old!DB12),"##BLANK",OP_Liquor_Old!DB12)</f>
        <v>0</v>
      </c>
      <c r="R15" s="88">
        <f>IF(ISBLANK(OP_Liquor_Old!DK12),"##BLANK",OP_Liquor_Old!DK12)</f>
        <v>0</v>
      </c>
      <c r="S15" s="88">
        <f>IF(ISBLANK(OP_Liquor_Old!DT12),"##BLANK",OP_Liquor_Old!DT12)</f>
        <v>0</v>
      </c>
    </row>
    <row r="16" spans="1:19" ht="13.5" customHeight="1" x14ac:dyDescent="0.3">
      <c r="B16" t="str">
        <f>OP_Liquor_Old!EN13</f>
        <v>WWS01007SWD</v>
      </c>
      <c r="C16" t="str">
        <f>OP_Liquor_Old!$B$13</f>
        <v>Other operating expenditure</v>
      </c>
      <c r="D16" t="str">
        <f>OP_Liquor_Old!$C$13</f>
        <v>£m</v>
      </c>
      <c r="E16" s="84" t="s">
        <v>175</v>
      </c>
      <c r="F16" s="87">
        <f>IF(ISBLANK(OP_Liquor_Old!G13),"##BLANK",OP_Liquor_Old!G13)</f>
        <v>4.8769999999999998</v>
      </c>
      <c r="G16" s="87">
        <f>IF(ISBLANK(OP_Liquor_Old!P13),"##BLANK",OP_Liquor_Old!P13)</f>
        <v>5.9950000000000001</v>
      </c>
      <c r="H16" s="87">
        <f>IF(ISBLANK(OP_Liquor_Old!Y13),"##BLANK",OP_Liquor_Old!Y13)</f>
        <v>5.2549999999999999</v>
      </c>
      <c r="I16" s="87">
        <f>IF(ISBLANK(OP_Liquor_Old!AH13),"##BLANK",OP_Liquor_Old!AH13)</f>
        <v>5.4509999999999996</v>
      </c>
      <c r="J16" s="87">
        <f>IF(ISBLANK(OP_Liquor_Old!AQ13),"##BLANK",OP_Liquor_Old!AQ13)</f>
        <v>6.0140000000000002</v>
      </c>
      <c r="K16" s="87">
        <f>IF(ISBLANK(OP_Liquor_Old!AZ13),"##BLANK",OP_Liquor_Old!AZ13)</f>
        <v>9.9529999999999994</v>
      </c>
      <c r="L16" s="87">
        <f>IF(ISBLANK(OP_Liquor_Old!BI13),"##BLANK",OP_Liquor_Old!BI13)</f>
        <v>4.6150000000000002</v>
      </c>
      <c r="M16" s="87">
        <f>IF(ISBLANK(OP_Liquor_Old!BR13),"##BLANK",OP_Liquor_Old!BR13)</f>
        <v>4.5890000000000004</v>
      </c>
      <c r="N16" s="87">
        <f>IF(ISBLANK(OP_Liquor_Old!CA13),"##BLANK",OP_Liquor_Old!CA13)</f>
        <v>4.5449999999999999</v>
      </c>
      <c r="O16" s="87">
        <f>IF(ISBLANK(OP_Liquor_Old!CJ13),"##BLANK",OP_Liquor_Old!CJ13)</f>
        <v>6.5620000000000003</v>
      </c>
      <c r="P16" s="88">
        <f>IF(ISBLANK(OP_Liquor_Old!CS13),"##BLANK",OP_Liquor_Old!CS13)</f>
        <v>6.7110000000000003</v>
      </c>
      <c r="Q16" s="88">
        <f>IF(ISBLANK(OP_Liquor_Old!DB13),"##BLANK",OP_Liquor_Old!DB13)</f>
        <v>7.5960000000000001</v>
      </c>
      <c r="R16" s="88">
        <f>IF(ISBLANK(OP_Liquor_Old!DK13),"##BLANK",OP_Liquor_Old!DK13)</f>
        <v>7.8250000000000002</v>
      </c>
      <c r="S16" s="88">
        <f>IF(ISBLANK(OP_Liquor_Old!DT13),"##BLANK",OP_Liquor_Old!DT13)</f>
        <v>8.5939999999999994</v>
      </c>
    </row>
    <row r="17" spans="2:19" ht="13.5" customHeight="1" x14ac:dyDescent="0.3">
      <c r="B17" t="str">
        <f>OP_Liquor_Old!EN14</f>
        <v>WWS1008SWD</v>
      </c>
      <c r="C17" t="str">
        <f>OP_Liquor_Old!$B$14</f>
        <v>Local authority and Cumulo rates</v>
      </c>
      <c r="D17" t="str">
        <f>OP_Liquor_Old!$C$14</f>
        <v>£m</v>
      </c>
      <c r="E17" s="84" t="s">
        <v>175</v>
      </c>
      <c r="F17" s="87">
        <f>IF(ISBLANK(OP_Liquor_Old!G14),"##BLANK",OP_Liquor_Old!G14)</f>
        <v>0</v>
      </c>
      <c r="G17" s="87">
        <f>IF(ISBLANK(OP_Liquor_Old!P14),"##BLANK",OP_Liquor_Old!P14)</f>
        <v>1.6E-2</v>
      </c>
      <c r="H17" s="87">
        <f>IF(ISBLANK(OP_Liquor_Old!Y14),"##BLANK",OP_Liquor_Old!Y14)</f>
        <v>1.0999999999999999E-2</v>
      </c>
      <c r="I17" s="87">
        <f>IF(ISBLANK(OP_Liquor_Old!AH14),"##BLANK",OP_Liquor_Old!AH14)</f>
        <v>7.0000000000000001E-3</v>
      </c>
      <c r="J17" s="87">
        <f>IF(ISBLANK(OP_Liquor_Old!AQ14),"##BLANK",OP_Liquor_Old!AQ14)</f>
        <v>0</v>
      </c>
      <c r="K17" s="87">
        <f>IF(ISBLANK(OP_Liquor_Old!AZ14),"##BLANK",OP_Liquor_Old!AZ14)</f>
        <v>0.02</v>
      </c>
      <c r="L17" s="87">
        <f>IF(ISBLANK(OP_Liquor_Old!BI14),"##BLANK",OP_Liquor_Old!BI14)</f>
        <v>0</v>
      </c>
      <c r="M17" s="87">
        <f>IF(ISBLANK(OP_Liquor_Old!BR14),"##BLANK",OP_Liquor_Old!BR14)</f>
        <v>1.4999999999999999E-2</v>
      </c>
      <c r="N17" s="87">
        <f>IF(ISBLANK(OP_Liquor_Old!CA14),"##BLANK",OP_Liquor_Old!CA14)</f>
        <v>1.4E-2</v>
      </c>
      <c r="O17" s="87">
        <f>IF(ISBLANK(OP_Liquor_Old!CJ14),"##BLANK",OP_Liquor_Old!CJ14)</f>
        <v>1.4999999999999999E-2</v>
      </c>
      <c r="P17" s="88">
        <f>IF(ISBLANK(OP_Liquor_Old!CS14),"##BLANK",OP_Liquor_Old!CS14)</f>
        <v>0</v>
      </c>
      <c r="Q17" s="88">
        <f>IF(ISBLANK(OP_Liquor_Old!DB14),"##BLANK",OP_Liquor_Old!DB14)</f>
        <v>0</v>
      </c>
      <c r="R17" s="88">
        <f>IF(ISBLANK(OP_Liquor_Old!DK14),"##BLANK",OP_Liquor_Old!DK14)</f>
        <v>0</v>
      </c>
      <c r="S17" s="88">
        <f>IF(ISBLANK(OP_Liquor_Old!DT14),"##BLANK",OP_Liquor_Old!DT14)</f>
        <v>0</v>
      </c>
    </row>
    <row r="18" spans="2:19" ht="13.5" customHeight="1" x14ac:dyDescent="0.3">
      <c r="B18" t="str">
        <f>OP_Liquor_Old!EO8</f>
        <v>WWS01001HD</v>
      </c>
      <c r="C18" t="str">
        <f>OP_Liquor_Old!$B$8</f>
        <v>Power</v>
      </c>
      <c r="D18" t="str">
        <f>OP_Liquor_Old!$C$8</f>
        <v>£m</v>
      </c>
      <c r="E18" s="84" t="s">
        <v>175</v>
      </c>
      <c r="F18" s="87">
        <f>IF(ISBLANK(OP_Liquor_Old!H8),"##BLANK",OP_Liquor_Old!H8)</f>
        <v>0.26300000000000001</v>
      </c>
      <c r="G18" s="87">
        <f>IF(ISBLANK(OP_Liquor_Old!Q8),"##BLANK",OP_Liquor_Old!Q8)</f>
        <v>0.34200000000000003</v>
      </c>
      <c r="H18" s="87">
        <f>IF(ISBLANK(OP_Liquor_Old!Z8),"##BLANK",OP_Liquor_Old!Z8)</f>
        <v>0.46600000000000003</v>
      </c>
      <c r="I18" s="87">
        <f>IF(ISBLANK(OP_Liquor_Old!AI8),"##BLANK",OP_Liquor_Old!AI8)</f>
        <v>0.48599999999999999</v>
      </c>
      <c r="J18" s="87">
        <f>IF(ISBLANK(OP_Liquor_Old!AR8),"##BLANK",OP_Liquor_Old!AR8)</f>
        <v>0.50900000000000001</v>
      </c>
      <c r="K18" s="87">
        <f>IF(ISBLANK(OP_Liquor_Old!BA8),"##BLANK",OP_Liquor_Old!BA8)</f>
        <v>0.46100000000000002</v>
      </c>
      <c r="L18" s="87">
        <f>IF(ISBLANK(OP_Liquor_Old!BJ8),"##BLANK",OP_Liquor_Old!BJ8)</f>
        <v>0.54100000000000004</v>
      </c>
      <c r="M18" s="87">
        <f>IF(ISBLANK(OP_Liquor_Old!BS8),"##BLANK",OP_Liquor_Old!BS8)</f>
        <v>0.57699999999999996</v>
      </c>
      <c r="N18" s="87">
        <f>IF(ISBLANK(OP_Liquor_Old!CB8),"##BLANK",OP_Liquor_Old!CB8)</f>
        <v>0.68600000000000005</v>
      </c>
      <c r="O18" s="87">
        <f>IF(ISBLANK(OP_Liquor_Old!CK8),"##BLANK",OP_Liquor_Old!CK8)</f>
        <v>0.66700000000000004</v>
      </c>
      <c r="P18" s="88">
        <f>IF(ISBLANK(OP_Liquor_Old!CT8),"##BLANK",OP_Liquor_Old!CT8)</f>
        <v>0.64500000000000002</v>
      </c>
      <c r="Q18" s="88">
        <f>IF(ISBLANK(OP_Liquor_Old!DC8),"##BLANK",OP_Liquor_Old!DC8)</f>
        <v>0.35699999999999998</v>
      </c>
      <c r="R18" s="88">
        <f>IF(ISBLANK(OP_Liquor_Old!DL8),"##BLANK",OP_Liquor_Old!DL8)</f>
        <v>0.35899999999999999</v>
      </c>
      <c r="S18" s="88">
        <f>IF(ISBLANK(OP_Liquor_Old!DU8),"##BLANK",OP_Liquor_Old!DU8)</f>
        <v>0.374</v>
      </c>
    </row>
    <row r="19" spans="2:19" ht="13.5" customHeight="1" x14ac:dyDescent="0.3">
      <c r="B19" t="str">
        <f>OP_Liquor_Old!EO9</f>
        <v>WWS01002HD</v>
      </c>
      <c r="C19" t="str">
        <f>OP_Liquor_Old!$B$9</f>
        <v>Income treated as negative expenditure</v>
      </c>
      <c r="D19" t="str">
        <f>OP_Liquor_Old!$C$9</f>
        <v>£m</v>
      </c>
      <c r="E19" s="84" t="s">
        <v>175</v>
      </c>
      <c r="F19" s="87">
        <f>IF(ISBLANK(OP_Liquor_Old!H9),"##BLANK",OP_Liquor_Old!H9)</f>
        <v>0</v>
      </c>
      <c r="G19" s="87">
        <f>IF(ISBLANK(OP_Liquor_Old!Q9),"##BLANK",OP_Liquor_Old!Q9)</f>
        <v>0</v>
      </c>
      <c r="H19" s="87">
        <f>IF(ISBLANK(OP_Liquor_Old!Z9),"##BLANK",OP_Liquor_Old!Z9)</f>
        <v>0</v>
      </c>
      <c r="I19" s="87">
        <f>IF(ISBLANK(OP_Liquor_Old!AI9),"##BLANK",OP_Liquor_Old!AI9)</f>
        <v>0</v>
      </c>
      <c r="J19" s="87">
        <f>IF(ISBLANK(OP_Liquor_Old!AR9),"##BLANK",OP_Liquor_Old!AR9)</f>
        <v>0</v>
      </c>
      <c r="K19" s="87">
        <f>IF(ISBLANK(OP_Liquor_Old!BA9),"##BLANK",OP_Liquor_Old!BA9)</f>
        <v>0</v>
      </c>
      <c r="L19" s="87">
        <f>IF(ISBLANK(OP_Liquor_Old!BJ9),"##BLANK",OP_Liquor_Old!BJ9)</f>
        <v>0</v>
      </c>
      <c r="M19" s="87">
        <f>IF(ISBLANK(OP_Liquor_Old!BS9),"##BLANK",OP_Liquor_Old!BS9)</f>
        <v>0</v>
      </c>
      <c r="N19" s="87">
        <f>IF(ISBLANK(OP_Liquor_Old!CB9),"##BLANK",OP_Liquor_Old!CB9)</f>
        <v>0</v>
      </c>
      <c r="O19" s="87">
        <f>IF(ISBLANK(OP_Liquor_Old!CK9),"##BLANK",OP_Liquor_Old!CK9)</f>
        <v>0</v>
      </c>
      <c r="P19" s="88">
        <f>IF(ISBLANK(OP_Liquor_Old!CT9),"##BLANK",OP_Liquor_Old!CT9)</f>
        <v>0</v>
      </c>
      <c r="Q19" s="88">
        <f>IF(ISBLANK(OP_Liquor_Old!DC9),"##BLANK",OP_Liquor_Old!DC9)</f>
        <v>0</v>
      </c>
      <c r="R19" s="88">
        <f>IF(ISBLANK(OP_Liquor_Old!DL9),"##BLANK",OP_Liquor_Old!DL9)</f>
        <v>0</v>
      </c>
      <c r="S19" s="88">
        <f>IF(ISBLANK(OP_Liquor_Old!DU9),"##BLANK",OP_Liquor_Old!DU9)</f>
        <v>0</v>
      </c>
    </row>
    <row r="20" spans="2:19" ht="13.5" customHeight="1" x14ac:dyDescent="0.3">
      <c r="B20" t="str">
        <f>OP_Liquor_Old!EO10</f>
        <v>WWS01004HD</v>
      </c>
      <c r="C20" t="str">
        <f>OP_Liquor_Old!$B$10</f>
        <v>Bulk discharge - recollected</v>
      </c>
      <c r="D20" t="str">
        <f>OP_Liquor_Old!$C$10</f>
        <v>£m</v>
      </c>
      <c r="E20" s="84" t="s">
        <v>175</v>
      </c>
      <c r="F20" s="87">
        <f>IF(ISBLANK(OP_Liquor_Old!H10),"##BLANK",OP_Liquor_Old!H10)</f>
        <v>0</v>
      </c>
      <c r="G20" s="87">
        <f>IF(ISBLANK(OP_Liquor_Old!Q10),"##BLANK",OP_Liquor_Old!Q10)</f>
        <v>0</v>
      </c>
      <c r="H20" s="87">
        <f>IF(ISBLANK(OP_Liquor_Old!Z10),"##BLANK",OP_Liquor_Old!Z10)</f>
        <v>0</v>
      </c>
      <c r="I20" s="87">
        <f>IF(ISBLANK(OP_Liquor_Old!AI10),"##BLANK",OP_Liquor_Old!AI10)</f>
        <v>0</v>
      </c>
      <c r="J20" s="87">
        <f>IF(ISBLANK(OP_Liquor_Old!AR10),"##BLANK",OP_Liquor_Old!AR10)</f>
        <v>0</v>
      </c>
      <c r="K20" s="87">
        <f>IF(ISBLANK(OP_Liquor_Old!BA10),"##BLANK",OP_Liquor_Old!BA10)</f>
        <v>0</v>
      </c>
      <c r="L20" s="87">
        <f>IF(ISBLANK(OP_Liquor_Old!BJ10),"##BLANK",OP_Liquor_Old!BJ10)</f>
        <v>0</v>
      </c>
      <c r="M20" s="87">
        <f>IF(ISBLANK(OP_Liquor_Old!BS10),"##BLANK",OP_Liquor_Old!BS10)</f>
        <v>0</v>
      </c>
      <c r="N20" s="87">
        <f>IF(ISBLANK(OP_Liquor_Old!CB10),"##BLANK",OP_Liquor_Old!CB10)</f>
        <v>0</v>
      </c>
      <c r="O20" s="87">
        <f>IF(ISBLANK(OP_Liquor_Old!CK10),"##BLANK",OP_Liquor_Old!CK10)</f>
        <v>0</v>
      </c>
      <c r="P20" s="88">
        <f>IF(ISBLANK(OP_Liquor_Old!CT10),"##BLANK",OP_Liquor_Old!CT10)</f>
        <v>0</v>
      </c>
      <c r="Q20" s="88">
        <f>IF(ISBLANK(OP_Liquor_Old!DC10),"##BLANK",OP_Liquor_Old!DC10)</f>
        <v>0</v>
      </c>
      <c r="R20" s="88">
        <f>IF(ISBLANK(OP_Liquor_Old!DL10),"##BLANK",OP_Liquor_Old!DL10)</f>
        <v>0</v>
      </c>
      <c r="S20" s="88">
        <f>IF(ISBLANK(OP_Liquor_Old!DU10),"##BLANK",OP_Liquor_Old!DU10)</f>
        <v>0</v>
      </c>
    </row>
    <row r="21" spans="2:19" ht="13.5" customHeight="1" x14ac:dyDescent="0.3">
      <c r="B21" t="str">
        <f>OP_Liquor_Old!EO11</f>
        <v>WWS01005HD</v>
      </c>
      <c r="C21" t="str">
        <f>OP_Liquor_Old!$B$11</f>
        <v>Renewals expensed in year (infrastructure)</v>
      </c>
      <c r="D21" t="str">
        <f>OP_Liquor_Old!$C$11</f>
        <v>£m</v>
      </c>
      <c r="E21" s="84" t="s">
        <v>175</v>
      </c>
      <c r="F21" s="87">
        <f>IF(ISBLANK(OP_Liquor_Old!H11),"##BLANK",OP_Liquor_Old!H11)</f>
        <v>4.5419999999999998</v>
      </c>
      <c r="G21" s="87">
        <f>IF(ISBLANK(OP_Liquor_Old!Q11),"##BLANK",OP_Liquor_Old!Q11)</f>
        <v>5.6790000000000003</v>
      </c>
      <c r="H21" s="87">
        <f>IF(ISBLANK(OP_Liquor_Old!Z11),"##BLANK",OP_Liquor_Old!Z11)</f>
        <v>4.8860000000000001</v>
      </c>
      <c r="I21" s="87">
        <f>IF(ISBLANK(OP_Liquor_Old!AI11),"##BLANK",OP_Liquor_Old!AI11)</f>
        <v>4.33</v>
      </c>
      <c r="J21" s="87">
        <f>IF(ISBLANK(OP_Liquor_Old!AR11),"##BLANK",OP_Liquor_Old!AR11)</f>
        <v>4.2480000000000002</v>
      </c>
      <c r="K21" s="87">
        <f>IF(ISBLANK(OP_Liquor_Old!BA11),"##BLANK",OP_Liquor_Old!BA11)</f>
        <v>4.0739999999999998</v>
      </c>
      <c r="L21" s="87">
        <f>IF(ISBLANK(OP_Liquor_Old!BJ11),"##BLANK",OP_Liquor_Old!BJ11)</f>
        <v>3.9</v>
      </c>
      <c r="M21" s="87">
        <f>IF(ISBLANK(OP_Liquor_Old!BS11),"##BLANK",OP_Liquor_Old!BS11)</f>
        <v>4.4349999999999996</v>
      </c>
      <c r="N21" s="87">
        <f>IF(ISBLANK(OP_Liquor_Old!CB11),"##BLANK",OP_Liquor_Old!CB11)</f>
        <v>5.1520000000000001</v>
      </c>
      <c r="O21" s="87">
        <f>IF(ISBLANK(OP_Liquor_Old!CK11),"##BLANK",OP_Liquor_Old!CK11)</f>
        <v>4.2409999999999997</v>
      </c>
      <c r="P21" s="88">
        <f>IF(ISBLANK(OP_Liquor_Old!CT11),"##BLANK",OP_Liquor_Old!CT11)</f>
        <v>3.0019999999999998</v>
      </c>
      <c r="Q21" s="88">
        <f>IF(ISBLANK(OP_Liquor_Old!DC11),"##BLANK",OP_Liquor_Old!DC11)</f>
        <v>5.1379999999999999</v>
      </c>
      <c r="R21" s="88">
        <f>IF(ISBLANK(OP_Liquor_Old!DL11),"##BLANK",OP_Liquor_Old!DL11)</f>
        <v>5.2089999999999996</v>
      </c>
      <c r="S21" s="88">
        <f>IF(ISBLANK(OP_Liquor_Old!DU11),"##BLANK",OP_Liquor_Old!DU11)</f>
        <v>5.0940000000000003</v>
      </c>
    </row>
    <row r="22" spans="2:19" ht="13.5" customHeight="1" x14ac:dyDescent="0.3">
      <c r="B22" t="str">
        <f>OP_Liquor_Old!EO12</f>
        <v>WWS01006HD</v>
      </c>
      <c r="C22" t="str">
        <f>OP_Liquor_Old!$B$12</f>
        <v>Renewals expensed in year (non-infrastructure)</v>
      </c>
      <c r="D22" t="str">
        <f>OP_Liquor_Old!$C$12</f>
        <v>£m</v>
      </c>
      <c r="E22" s="84" t="s">
        <v>175</v>
      </c>
      <c r="F22" s="87">
        <f>IF(ISBLANK(OP_Liquor_Old!H12),"##BLANK",OP_Liquor_Old!H12)</f>
        <v>0</v>
      </c>
      <c r="G22" s="87">
        <f>IF(ISBLANK(OP_Liquor_Old!Q12),"##BLANK",OP_Liquor_Old!Q12)</f>
        <v>0</v>
      </c>
      <c r="H22" s="87">
        <f>IF(ISBLANK(OP_Liquor_Old!Z12),"##BLANK",OP_Liquor_Old!Z12)</f>
        <v>0</v>
      </c>
      <c r="I22" s="87">
        <f>IF(ISBLANK(OP_Liquor_Old!AI12),"##BLANK",OP_Liquor_Old!AI12)</f>
        <v>0</v>
      </c>
      <c r="J22" s="87">
        <f>IF(ISBLANK(OP_Liquor_Old!AR12),"##BLANK",OP_Liquor_Old!AR12)</f>
        <v>0</v>
      </c>
      <c r="K22" s="87">
        <f>IF(ISBLANK(OP_Liquor_Old!BA12),"##BLANK",OP_Liquor_Old!BA12)</f>
        <v>0</v>
      </c>
      <c r="L22" s="87">
        <f>IF(ISBLANK(OP_Liquor_Old!BJ12),"##BLANK",OP_Liquor_Old!BJ12)</f>
        <v>0</v>
      </c>
      <c r="M22" s="87">
        <f>IF(ISBLANK(OP_Liquor_Old!BS12),"##BLANK",OP_Liquor_Old!BS12)</f>
        <v>0</v>
      </c>
      <c r="N22" s="87">
        <f>IF(ISBLANK(OP_Liquor_Old!CB12),"##BLANK",OP_Liquor_Old!CB12)</f>
        <v>0</v>
      </c>
      <c r="O22" s="87">
        <f>IF(ISBLANK(OP_Liquor_Old!CK12),"##BLANK",OP_Liquor_Old!CK12)</f>
        <v>0</v>
      </c>
      <c r="P22" s="88">
        <f>IF(ISBLANK(OP_Liquor_Old!CT12),"##BLANK",OP_Liquor_Old!CT12)</f>
        <v>0</v>
      </c>
      <c r="Q22" s="88">
        <f>IF(ISBLANK(OP_Liquor_Old!DC12),"##BLANK",OP_Liquor_Old!DC12)</f>
        <v>0</v>
      </c>
      <c r="R22" s="88">
        <f>IF(ISBLANK(OP_Liquor_Old!DL12),"##BLANK",OP_Liquor_Old!DL12)</f>
        <v>0</v>
      </c>
      <c r="S22" s="88">
        <f>IF(ISBLANK(OP_Liquor_Old!DU12),"##BLANK",OP_Liquor_Old!DU12)</f>
        <v>0</v>
      </c>
    </row>
    <row r="23" spans="2:19" ht="13.5" customHeight="1" x14ac:dyDescent="0.3">
      <c r="B23" t="str">
        <f>OP_Liquor_Old!EO13</f>
        <v>WWS01007HD</v>
      </c>
      <c r="C23" t="str">
        <f>OP_Liquor_Old!$B$13</f>
        <v>Other operating expenditure</v>
      </c>
      <c r="D23" t="str">
        <f>OP_Liquor_Old!$C$13</f>
        <v>£m</v>
      </c>
      <c r="E23" s="84" t="s">
        <v>175</v>
      </c>
      <c r="F23" s="87">
        <f>IF(ISBLANK(OP_Liquor_Old!H13),"##BLANK",OP_Liquor_Old!H13)</f>
        <v>2.536</v>
      </c>
      <c r="G23" s="87">
        <f>IF(ISBLANK(OP_Liquor_Old!Q13),"##BLANK",OP_Liquor_Old!Q13)</f>
        <v>3.117</v>
      </c>
      <c r="H23" s="87">
        <f>IF(ISBLANK(OP_Liquor_Old!Z13),"##BLANK",OP_Liquor_Old!Z13)</f>
        <v>2.7320000000000002</v>
      </c>
      <c r="I23" s="87">
        <f>IF(ISBLANK(OP_Liquor_Old!AI13),"##BLANK",OP_Liquor_Old!AI13)</f>
        <v>2.835</v>
      </c>
      <c r="J23" s="87">
        <f>IF(ISBLANK(OP_Liquor_Old!AR13),"##BLANK",OP_Liquor_Old!AR13)</f>
        <v>3.1269999999999998</v>
      </c>
      <c r="K23" s="87">
        <f>IF(ISBLANK(OP_Liquor_Old!BA13),"##BLANK",OP_Liquor_Old!BA13)</f>
        <v>6.3769999999999998</v>
      </c>
      <c r="L23" s="87">
        <f>IF(ISBLANK(OP_Liquor_Old!BJ13),"##BLANK",OP_Liquor_Old!BJ13)</f>
        <v>1.927</v>
      </c>
      <c r="M23" s="87">
        <f>IF(ISBLANK(OP_Liquor_Old!BS13),"##BLANK",OP_Liquor_Old!BS13)</f>
        <v>1.611</v>
      </c>
      <c r="N23" s="87">
        <f>IF(ISBLANK(OP_Liquor_Old!CB13),"##BLANK",OP_Liquor_Old!CB13)</f>
        <v>1.595</v>
      </c>
      <c r="O23" s="87">
        <f>IF(ISBLANK(OP_Liquor_Old!CK13),"##BLANK",OP_Liquor_Old!CK13)</f>
        <v>2.27</v>
      </c>
      <c r="P23" s="88">
        <f>IF(ISBLANK(OP_Liquor_Old!CT13),"##BLANK",OP_Liquor_Old!CT13)</f>
        <v>3.4649999999999999</v>
      </c>
      <c r="Q23" s="88">
        <f>IF(ISBLANK(OP_Liquor_Old!DC13),"##BLANK",OP_Liquor_Old!DC13)</f>
        <v>3.5859999999999999</v>
      </c>
      <c r="R23" s="88">
        <f>IF(ISBLANK(OP_Liquor_Old!DL13),"##BLANK",OP_Liquor_Old!DL13)</f>
        <v>3.694</v>
      </c>
      <c r="S23" s="88">
        <f>IF(ISBLANK(OP_Liquor_Old!DU13),"##BLANK",OP_Liquor_Old!DU13)</f>
        <v>4.0570000000000004</v>
      </c>
    </row>
    <row r="24" spans="2:19" ht="13.5" customHeight="1" x14ac:dyDescent="0.3">
      <c r="B24" t="str">
        <f>OP_Liquor_Old!EO14</f>
        <v>WWS1008HD</v>
      </c>
      <c r="C24" t="str">
        <f>OP_Liquor_Old!$B$14</f>
        <v>Local authority and Cumulo rates</v>
      </c>
      <c r="D24" t="str">
        <f>OP_Liquor_Old!$C$14</f>
        <v>£m</v>
      </c>
      <c r="E24" s="84" t="s">
        <v>175</v>
      </c>
      <c r="F24" s="87">
        <f>IF(ISBLANK(OP_Liquor_Old!H14),"##BLANK",OP_Liquor_Old!H14)</f>
        <v>0</v>
      </c>
      <c r="G24" s="87">
        <f>IF(ISBLANK(OP_Liquor_Old!Q14),"##BLANK",OP_Liquor_Old!Q14)</f>
        <v>1.0999999999999999E-2</v>
      </c>
      <c r="H24" s="87">
        <f>IF(ISBLANK(OP_Liquor_Old!Z14),"##BLANK",OP_Liquor_Old!Z14)</f>
        <v>7.0000000000000001E-3</v>
      </c>
      <c r="I24" s="87">
        <f>IF(ISBLANK(OP_Liquor_Old!AI14),"##BLANK",OP_Liquor_Old!AI14)</f>
        <v>4.0000000000000001E-3</v>
      </c>
      <c r="J24" s="87">
        <f>IF(ISBLANK(OP_Liquor_Old!AR14),"##BLANK",OP_Liquor_Old!AR14)</f>
        <v>0</v>
      </c>
      <c r="K24" s="87">
        <f>IF(ISBLANK(OP_Liquor_Old!BA14),"##BLANK",OP_Liquor_Old!BA14)</f>
        <v>1.2999999999999999E-2</v>
      </c>
      <c r="L24" s="87">
        <f>IF(ISBLANK(OP_Liquor_Old!BJ14),"##BLANK",OP_Liquor_Old!BJ14)</f>
        <v>0</v>
      </c>
      <c r="M24" s="87">
        <f>IF(ISBLANK(OP_Liquor_Old!BS14),"##BLANK",OP_Liquor_Old!BS14)</f>
        <v>5.0000000000000001E-3</v>
      </c>
      <c r="N24" s="87">
        <f>IF(ISBLANK(OP_Liquor_Old!CB14),"##BLANK",OP_Liquor_Old!CB14)</f>
        <v>5.0000000000000001E-3</v>
      </c>
      <c r="O24" s="87">
        <f>IF(ISBLANK(OP_Liquor_Old!CK14),"##BLANK",OP_Liquor_Old!CK14)</f>
        <v>5.0000000000000001E-3</v>
      </c>
      <c r="P24" s="88">
        <f>IF(ISBLANK(OP_Liquor_Old!CT14),"##BLANK",OP_Liquor_Old!CT14)</f>
        <v>0</v>
      </c>
      <c r="Q24" s="88">
        <f>IF(ISBLANK(OP_Liquor_Old!DC14),"##BLANK",OP_Liquor_Old!DC14)</f>
        <v>0</v>
      </c>
      <c r="R24" s="88">
        <f>IF(ISBLANK(OP_Liquor_Old!DL14),"##BLANK",OP_Liquor_Old!DL14)</f>
        <v>0</v>
      </c>
      <c r="S24" s="88">
        <f>IF(ISBLANK(OP_Liquor_Old!DU14),"##BLANK",OP_Liquor_Old!DU14)</f>
        <v>0</v>
      </c>
    </row>
    <row r="25" spans="2:19" ht="13.5" customHeight="1" x14ac:dyDescent="0.3">
      <c r="B25" t="str">
        <f>OP_Liquor_Old!EP8</f>
        <v>WWS01001STD</v>
      </c>
      <c r="C25" t="str">
        <f>OP_Liquor_Old!$B$8</f>
        <v>Power</v>
      </c>
      <c r="D25" t="str">
        <f>OP_Liquor_Old!$C$8</f>
        <v>£m</v>
      </c>
      <c r="E25" s="84" t="s">
        <v>175</v>
      </c>
      <c r="F25" s="87">
        <f>IF(ISBLANK(OP_Liquor_Old!I8),"##BLANK",OP_Liquor_Old!I8)</f>
        <v>15.808999999999999</v>
      </c>
      <c r="G25" s="87">
        <f>IF(ISBLANK(OP_Liquor_Old!R8),"##BLANK",OP_Liquor_Old!R8)</f>
        <v>18.724</v>
      </c>
      <c r="H25" s="87">
        <f>IF(ISBLANK(OP_Liquor_Old!AA8),"##BLANK",OP_Liquor_Old!AA8)</f>
        <v>19.292000000000002</v>
      </c>
      <c r="I25" s="87">
        <f>IF(ISBLANK(OP_Liquor_Old!AJ8),"##BLANK",OP_Liquor_Old!AJ8)</f>
        <v>20.785</v>
      </c>
      <c r="J25" s="87">
        <f>IF(ISBLANK(OP_Liquor_Old!AS8),"##BLANK",OP_Liquor_Old!AS8)</f>
        <v>21.443000000000001</v>
      </c>
      <c r="K25" s="87">
        <f>IF(ISBLANK(OP_Liquor_Old!BB8),"##BLANK",OP_Liquor_Old!BB8)</f>
        <v>18.228999999999999</v>
      </c>
      <c r="L25" s="87">
        <f>IF(ISBLANK(OP_Liquor_Old!BK8),"##BLANK",OP_Liquor_Old!BK8)</f>
        <v>18.218</v>
      </c>
      <c r="M25" s="87">
        <f>IF(ISBLANK(OP_Liquor_Old!BT8),"##BLANK",OP_Liquor_Old!BT8)</f>
        <v>18.454999999999998</v>
      </c>
      <c r="N25" s="87">
        <f>IF(ISBLANK(OP_Liquor_Old!CC8),"##BLANK",OP_Liquor_Old!CC8)</f>
        <v>19.942</v>
      </c>
      <c r="O25" s="87">
        <f>IF(ISBLANK(OP_Liquor_Old!CL8),"##BLANK",OP_Liquor_Old!CL8)</f>
        <v>21.803999999999998</v>
      </c>
      <c r="P25" s="88">
        <f>IF(ISBLANK(OP_Liquor_Old!CU8),"##BLANK",OP_Liquor_Old!CU8)</f>
        <v>29.35</v>
      </c>
      <c r="Q25" s="88">
        <f>IF(ISBLANK(OP_Liquor_Old!DD8),"##BLANK",OP_Liquor_Old!DD8)</f>
        <v>24.673999999999999</v>
      </c>
      <c r="R25" s="88">
        <f>IF(ISBLANK(OP_Liquor_Old!DM8),"##BLANK",OP_Liquor_Old!DM8)</f>
        <v>24.372</v>
      </c>
      <c r="S25" s="88">
        <f>IF(ISBLANK(OP_Liquor_Old!DV8),"##BLANK",OP_Liquor_Old!DV8)</f>
        <v>24.981000000000002</v>
      </c>
    </row>
    <row r="26" spans="2:19" ht="13.5" customHeight="1" x14ac:dyDescent="0.3">
      <c r="B26" t="str">
        <f>OP_Liquor_Old!EP9</f>
        <v>WWS01002STD</v>
      </c>
      <c r="C26" t="str">
        <f>OP_Liquor_Old!$B$9</f>
        <v>Income treated as negative expenditure</v>
      </c>
      <c r="D26" t="str">
        <f>OP_Liquor_Old!$C$9</f>
        <v>£m</v>
      </c>
      <c r="E26" s="84" t="s">
        <v>175</v>
      </c>
      <c r="F26" s="87">
        <f>IF(ISBLANK(OP_Liquor_Old!I9),"##BLANK",OP_Liquor_Old!I9)</f>
        <v>-0.33800000000000002</v>
      </c>
      <c r="G26" s="87">
        <f>IF(ISBLANK(OP_Liquor_Old!R9),"##BLANK",OP_Liquor_Old!R9)</f>
        <v>0.33800000000000002</v>
      </c>
      <c r="H26" s="87">
        <f>IF(ISBLANK(OP_Liquor_Old!AA9),"##BLANK",OP_Liquor_Old!AA9)</f>
        <v>-0.24299999999999999</v>
      </c>
      <c r="I26" s="87">
        <f>IF(ISBLANK(OP_Liquor_Old!AJ9),"##BLANK",OP_Liquor_Old!AJ9)</f>
        <v>-0.189</v>
      </c>
      <c r="J26" s="87">
        <f>IF(ISBLANK(OP_Liquor_Old!AS9),"##BLANK",OP_Liquor_Old!AS9)</f>
        <v>-0.33200000000000002</v>
      </c>
      <c r="K26" s="87">
        <f>IF(ISBLANK(OP_Liquor_Old!BB9),"##BLANK",OP_Liquor_Old!BB9)</f>
        <v>-0.20399999999999999</v>
      </c>
      <c r="L26" s="87">
        <f>IF(ISBLANK(OP_Liquor_Old!BK9),"##BLANK",OP_Liquor_Old!BK9)</f>
        <v>-0.52700000000000002</v>
      </c>
      <c r="M26" s="87">
        <f>IF(ISBLANK(OP_Liquor_Old!BT9),"##BLANK",OP_Liquor_Old!BT9)</f>
        <v>-0.624</v>
      </c>
      <c r="N26" s="87">
        <f>IF(ISBLANK(OP_Liquor_Old!CC9),"##BLANK",OP_Liquor_Old!CC9)</f>
        <v>-1.857</v>
      </c>
      <c r="O26" s="87">
        <f>IF(ISBLANK(OP_Liquor_Old!CL9),"##BLANK",OP_Liquor_Old!CL9)</f>
        <v>-0.57899999999999996</v>
      </c>
      <c r="P26" s="88">
        <f>IF(ISBLANK(OP_Liquor_Old!CU9),"##BLANK",OP_Liquor_Old!CU9)</f>
        <v>-0.52700000000000002</v>
      </c>
      <c r="Q26" s="88">
        <f>IF(ISBLANK(OP_Liquor_Old!DD9),"##BLANK",OP_Liquor_Old!DD9)</f>
        <v>-0.40100000000000002</v>
      </c>
      <c r="R26" s="88">
        <f>IF(ISBLANK(OP_Liquor_Old!DM9),"##BLANK",OP_Liquor_Old!DM9)</f>
        <v>-0.44700000000000001</v>
      </c>
      <c r="S26" s="88">
        <f>IF(ISBLANK(OP_Liquor_Old!DV9),"##BLANK",OP_Liquor_Old!DV9)</f>
        <v>-0.48</v>
      </c>
    </row>
    <row r="27" spans="2:19" ht="13.5" customHeight="1" x14ac:dyDescent="0.3">
      <c r="B27" t="str">
        <f>OP_Liquor_Old!EP10</f>
        <v>WWS01004STD</v>
      </c>
      <c r="C27" t="str">
        <f>OP_Liquor_Old!$B$10</f>
        <v>Bulk discharge - recollected</v>
      </c>
      <c r="D27" t="str">
        <f>OP_Liquor_Old!$C$10</f>
        <v>£m</v>
      </c>
      <c r="E27" s="84" t="s">
        <v>175</v>
      </c>
      <c r="F27" s="87">
        <f>IF(ISBLANK(OP_Liquor_Old!I10),"##BLANK",OP_Liquor_Old!I10)</f>
        <v>0</v>
      </c>
      <c r="G27" s="87">
        <f>IF(ISBLANK(OP_Liquor_Old!R10),"##BLANK",OP_Liquor_Old!R10)</f>
        <v>0</v>
      </c>
      <c r="H27" s="87">
        <f>IF(ISBLANK(OP_Liquor_Old!AA10),"##BLANK",OP_Liquor_Old!AA10)</f>
        <v>0</v>
      </c>
      <c r="I27" s="87">
        <f>IF(ISBLANK(OP_Liquor_Old!AJ10),"##BLANK",OP_Liquor_Old!AJ10)</f>
        <v>0</v>
      </c>
      <c r="J27" s="87">
        <f>IF(ISBLANK(OP_Liquor_Old!AS10),"##BLANK",OP_Liquor_Old!AS10)</f>
        <v>0</v>
      </c>
      <c r="K27" s="87">
        <f>IF(ISBLANK(OP_Liquor_Old!BB10),"##BLANK",OP_Liquor_Old!BB10)</f>
        <v>0</v>
      </c>
      <c r="L27" s="87">
        <f>IF(ISBLANK(OP_Liquor_Old!BK10),"##BLANK",OP_Liquor_Old!BK10)</f>
        <v>0</v>
      </c>
      <c r="M27" s="87">
        <f>IF(ISBLANK(OP_Liquor_Old!BT10),"##BLANK",OP_Liquor_Old!BT10)</f>
        <v>0</v>
      </c>
      <c r="N27" s="87">
        <f>IF(ISBLANK(OP_Liquor_Old!CC10),"##BLANK",OP_Liquor_Old!CC10)</f>
        <v>0</v>
      </c>
      <c r="O27" s="87">
        <f>IF(ISBLANK(OP_Liquor_Old!CL10),"##BLANK",OP_Liquor_Old!CL10)</f>
        <v>0</v>
      </c>
      <c r="P27" s="88">
        <f>IF(ISBLANK(OP_Liquor_Old!CU10),"##BLANK",OP_Liquor_Old!CU10)</f>
        <v>0</v>
      </c>
      <c r="Q27" s="88">
        <f>IF(ISBLANK(OP_Liquor_Old!DD10),"##BLANK",OP_Liquor_Old!DD10)</f>
        <v>0</v>
      </c>
      <c r="R27" s="88">
        <f>IF(ISBLANK(OP_Liquor_Old!DM10),"##BLANK",OP_Liquor_Old!DM10)</f>
        <v>0</v>
      </c>
      <c r="S27" s="88">
        <f>IF(ISBLANK(OP_Liquor_Old!DV10),"##BLANK",OP_Liquor_Old!DV10)</f>
        <v>0</v>
      </c>
    </row>
    <row r="28" spans="2:19" ht="13.5" customHeight="1" x14ac:dyDescent="0.3">
      <c r="B28" t="str">
        <f>OP_Liquor_Old!EP11</f>
        <v>WWS01005STD</v>
      </c>
      <c r="C28" t="str">
        <f>OP_Liquor_Old!$B$11</f>
        <v>Renewals expensed in year (infrastructure)</v>
      </c>
      <c r="D28" t="str">
        <f>OP_Liquor_Old!$C$11</f>
        <v>£m</v>
      </c>
      <c r="E28" s="84" t="s">
        <v>175</v>
      </c>
      <c r="F28" s="87">
        <f>IF(ISBLANK(OP_Liquor_Old!I11),"##BLANK",OP_Liquor_Old!I11)</f>
        <v>0</v>
      </c>
      <c r="G28" s="87">
        <f>IF(ISBLANK(OP_Liquor_Old!R11),"##BLANK",OP_Liquor_Old!R11)</f>
        <v>0</v>
      </c>
      <c r="H28" s="87">
        <f>IF(ISBLANK(OP_Liquor_Old!AA11),"##BLANK",OP_Liquor_Old!AA11)</f>
        <v>0</v>
      </c>
      <c r="I28" s="87">
        <f>IF(ISBLANK(OP_Liquor_Old!AJ11),"##BLANK",OP_Liquor_Old!AJ11)</f>
        <v>0</v>
      </c>
      <c r="J28" s="87">
        <f>IF(ISBLANK(OP_Liquor_Old!AS11),"##BLANK",OP_Liquor_Old!AS11)</f>
        <v>0</v>
      </c>
      <c r="K28" s="87">
        <f>IF(ISBLANK(OP_Liquor_Old!BB11),"##BLANK",OP_Liquor_Old!BB11)</f>
        <v>0</v>
      </c>
      <c r="L28" s="87">
        <f>IF(ISBLANK(OP_Liquor_Old!BK11),"##BLANK",OP_Liquor_Old!BK11)</f>
        <v>0</v>
      </c>
      <c r="M28" s="87">
        <f>IF(ISBLANK(OP_Liquor_Old!BT11),"##BLANK",OP_Liquor_Old!BT11)</f>
        <v>0</v>
      </c>
      <c r="N28" s="87">
        <f>IF(ISBLANK(OP_Liquor_Old!CC11),"##BLANK",OP_Liquor_Old!CC11)</f>
        <v>0</v>
      </c>
      <c r="O28" s="87">
        <f>IF(ISBLANK(OP_Liquor_Old!CL11),"##BLANK",OP_Liquor_Old!CL11)</f>
        <v>0</v>
      </c>
      <c r="P28" s="88">
        <f>IF(ISBLANK(OP_Liquor_Old!CU11),"##BLANK",OP_Liquor_Old!CU11)</f>
        <v>0</v>
      </c>
      <c r="Q28" s="88">
        <f>IF(ISBLANK(OP_Liquor_Old!DD11),"##BLANK",OP_Liquor_Old!DD11)</f>
        <v>4.1159999999999997</v>
      </c>
      <c r="R28" s="88">
        <f>IF(ISBLANK(OP_Liquor_Old!DM11),"##BLANK",OP_Liquor_Old!DM11)</f>
        <v>4.077</v>
      </c>
      <c r="S28" s="88">
        <f>IF(ISBLANK(OP_Liquor_Old!DV11),"##BLANK",OP_Liquor_Old!DV11)</f>
        <v>4.0599999999999996</v>
      </c>
    </row>
    <row r="29" spans="2:19" ht="13.5" customHeight="1" x14ac:dyDescent="0.3">
      <c r="B29" t="str">
        <f>OP_Liquor_Old!EP12</f>
        <v>WWS01006STD</v>
      </c>
      <c r="C29" t="str">
        <f>OP_Liquor_Old!$B$12</f>
        <v>Renewals expensed in year (non-infrastructure)</v>
      </c>
      <c r="D29" t="str">
        <f>OP_Liquor_Old!$C$12</f>
        <v>£m</v>
      </c>
      <c r="E29" s="84" t="s">
        <v>175</v>
      </c>
      <c r="F29" s="87">
        <f>IF(ISBLANK(OP_Liquor_Old!I12),"##BLANK",OP_Liquor_Old!I12)</f>
        <v>0</v>
      </c>
      <c r="G29" s="87">
        <f>IF(ISBLANK(OP_Liquor_Old!R12),"##BLANK",OP_Liquor_Old!R12)</f>
        <v>0</v>
      </c>
      <c r="H29" s="87">
        <f>IF(ISBLANK(OP_Liquor_Old!AA12),"##BLANK",OP_Liquor_Old!AA12)</f>
        <v>0</v>
      </c>
      <c r="I29" s="87">
        <f>IF(ISBLANK(OP_Liquor_Old!AJ12),"##BLANK",OP_Liquor_Old!AJ12)</f>
        <v>0</v>
      </c>
      <c r="J29" s="87">
        <f>IF(ISBLANK(OP_Liquor_Old!AS12),"##BLANK",OP_Liquor_Old!AS12)</f>
        <v>0</v>
      </c>
      <c r="K29" s="87">
        <f>IF(ISBLANK(OP_Liquor_Old!BB12),"##BLANK",OP_Liquor_Old!BB12)</f>
        <v>0</v>
      </c>
      <c r="L29" s="87">
        <f>IF(ISBLANK(OP_Liquor_Old!BK12),"##BLANK",OP_Liquor_Old!BK12)</f>
        <v>0</v>
      </c>
      <c r="M29" s="87">
        <f>IF(ISBLANK(OP_Liquor_Old!BT12),"##BLANK",OP_Liquor_Old!BT12)</f>
        <v>0</v>
      </c>
      <c r="N29" s="87">
        <f>IF(ISBLANK(OP_Liquor_Old!CC12),"##BLANK",OP_Liquor_Old!CC12)</f>
        <v>0</v>
      </c>
      <c r="O29" s="87">
        <f>IF(ISBLANK(OP_Liquor_Old!CL12),"##BLANK",OP_Liquor_Old!CL12)</f>
        <v>0</v>
      </c>
      <c r="P29" s="88">
        <f>IF(ISBLANK(OP_Liquor_Old!CU12),"##BLANK",OP_Liquor_Old!CU12)</f>
        <v>0</v>
      </c>
      <c r="Q29" s="88">
        <f>IF(ISBLANK(OP_Liquor_Old!DD12),"##BLANK",OP_Liquor_Old!DD12)</f>
        <v>0</v>
      </c>
      <c r="R29" s="88">
        <f>IF(ISBLANK(OP_Liquor_Old!DM12),"##BLANK",OP_Liquor_Old!DM12)</f>
        <v>0</v>
      </c>
      <c r="S29" s="88">
        <f>IF(ISBLANK(OP_Liquor_Old!DV12),"##BLANK",OP_Liquor_Old!DV12)</f>
        <v>0</v>
      </c>
    </row>
    <row r="30" spans="2:19" ht="13.5" customHeight="1" x14ac:dyDescent="0.3">
      <c r="B30" t="str">
        <f>OP_Liquor_Old!EP13</f>
        <v>WWS01007STD</v>
      </c>
      <c r="C30" t="str">
        <f>OP_Liquor_Old!$B$13</f>
        <v>Other operating expenditure</v>
      </c>
      <c r="D30" t="str">
        <f>OP_Liquor_Old!$C$13</f>
        <v>£m</v>
      </c>
      <c r="E30" s="84" t="s">
        <v>175</v>
      </c>
      <c r="F30" s="87">
        <f>IF(ISBLANK(OP_Liquor_Old!I13),"##BLANK",OP_Liquor_Old!I13)</f>
        <v>27.646000000000001</v>
      </c>
      <c r="G30" s="87">
        <f>IF(ISBLANK(OP_Liquor_Old!R13),"##BLANK",OP_Liquor_Old!R13)</f>
        <v>27.831</v>
      </c>
      <c r="H30" s="87">
        <f>IF(ISBLANK(OP_Liquor_Old!AA13),"##BLANK",OP_Liquor_Old!AA13)</f>
        <v>27.225000000000001</v>
      </c>
      <c r="I30" s="87">
        <f>IF(ISBLANK(OP_Liquor_Old!AJ13),"##BLANK",OP_Liquor_Old!AJ13)</f>
        <v>27.18</v>
      </c>
      <c r="J30" s="87">
        <f>IF(ISBLANK(OP_Liquor_Old!AS13),"##BLANK",OP_Liquor_Old!AS13)</f>
        <v>25.248999999999999</v>
      </c>
      <c r="K30" s="87">
        <f>IF(ISBLANK(OP_Liquor_Old!BB13),"##BLANK",OP_Liquor_Old!BB13)</f>
        <v>26.934999999999999</v>
      </c>
      <c r="L30" s="87">
        <f>IF(ISBLANK(OP_Liquor_Old!BK13),"##BLANK",OP_Liquor_Old!BK13)</f>
        <v>27.503</v>
      </c>
      <c r="M30" s="87">
        <f>IF(ISBLANK(OP_Liquor_Old!BT13),"##BLANK",OP_Liquor_Old!BT13)</f>
        <v>28.664000000000001</v>
      </c>
      <c r="N30" s="87">
        <f>IF(ISBLANK(OP_Liquor_Old!CC13),"##BLANK",OP_Liquor_Old!CC13)</f>
        <v>31.077999999999999</v>
      </c>
      <c r="O30" s="87">
        <f>IF(ISBLANK(OP_Liquor_Old!CL13),"##BLANK",OP_Liquor_Old!CL13)</f>
        <v>35.683</v>
      </c>
      <c r="P30" s="88">
        <f>IF(ISBLANK(OP_Liquor_Old!CU13),"##BLANK",OP_Liquor_Old!CU13)</f>
        <v>32.085999999999999</v>
      </c>
      <c r="Q30" s="88">
        <f>IF(ISBLANK(OP_Liquor_Old!DD13),"##BLANK",OP_Liquor_Old!DD13)</f>
        <v>37.046999999999997</v>
      </c>
      <c r="R30" s="88">
        <f>IF(ISBLANK(OP_Liquor_Old!DM13),"##BLANK",OP_Liquor_Old!DM13)</f>
        <v>38.462000000000003</v>
      </c>
      <c r="S30" s="88">
        <f>IF(ISBLANK(OP_Liquor_Old!DV13),"##BLANK",OP_Liquor_Old!DV13)</f>
        <v>37.5</v>
      </c>
    </row>
    <row r="31" spans="2:19" ht="13.5" customHeight="1" x14ac:dyDescent="0.3">
      <c r="B31" t="str">
        <f>OP_Liquor_Old!EP14</f>
        <v>WWS1008STD</v>
      </c>
      <c r="C31" t="str">
        <f>OP_Liquor_Old!$B$14</f>
        <v>Local authority and Cumulo rates</v>
      </c>
      <c r="D31" t="str">
        <f>OP_Liquor_Old!$C$14</f>
        <v>£m</v>
      </c>
      <c r="E31" s="84" t="s">
        <v>175</v>
      </c>
      <c r="F31" s="87">
        <f>IF(ISBLANK(OP_Liquor_Old!I14),"##BLANK",OP_Liquor_Old!I14)</f>
        <v>10.356999999999999</v>
      </c>
      <c r="G31" s="87">
        <f>IF(ISBLANK(OP_Liquor_Old!R14),"##BLANK",OP_Liquor_Old!R14)</f>
        <v>10.358000000000001</v>
      </c>
      <c r="H31" s="87">
        <f>IF(ISBLANK(OP_Liquor_Old!AA14),"##BLANK",OP_Liquor_Old!AA14)</f>
        <v>10.4</v>
      </c>
      <c r="I31" s="87">
        <f>IF(ISBLANK(OP_Liquor_Old!AJ14),"##BLANK",OP_Liquor_Old!AJ14)</f>
        <v>7.1310000000000002</v>
      </c>
      <c r="J31" s="87">
        <f>IF(ISBLANK(OP_Liquor_Old!AS14),"##BLANK",OP_Liquor_Old!AS14)</f>
        <v>5.7690000000000001</v>
      </c>
      <c r="K31" s="87">
        <f>IF(ISBLANK(OP_Liquor_Old!BB14),"##BLANK",OP_Liquor_Old!BB14)</f>
        <v>10.6</v>
      </c>
      <c r="L31" s="87">
        <f>IF(ISBLANK(OP_Liquor_Old!BK14),"##BLANK",OP_Liquor_Old!BK14)</f>
        <v>9.3699999999999992</v>
      </c>
      <c r="M31" s="87">
        <f>IF(ISBLANK(OP_Liquor_Old!BT14),"##BLANK",OP_Liquor_Old!BT14)</f>
        <v>6.4550000000000001</v>
      </c>
      <c r="N31" s="87">
        <f>IF(ISBLANK(OP_Liquor_Old!CC14),"##BLANK",OP_Liquor_Old!CC14)</f>
        <v>6.0490000000000004</v>
      </c>
      <c r="O31" s="87">
        <f>IF(ISBLANK(OP_Liquor_Old!CL14),"##BLANK",OP_Liquor_Old!CL14)</f>
        <v>8.0739999999999998</v>
      </c>
      <c r="P31" s="88">
        <f>IF(ISBLANK(OP_Liquor_Old!CU14),"##BLANK",OP_Liquor_Old!CU14)</f>
        <v>7.8520000000000003</v>
      </c>
      <c r="Q31" s="88">
        <f>IF(ISBLANK(OP_Liquor_Old!DD14),"##BLANK",OP_Liquor_Old!DD14)</f>
        <v>14.757</v>
      </c>
      <c r="R31" s="88">
        <f>IF(ISBLANK(OP_Liquor_Old!DM14),"##BLANK",OP_Liquor_Old!DM14)</f>
        <v>15.638</v>
      </c>
      <c r="S31" s="88">
        <f>IF(ISBLANK(OP_Liquor_Old!DV14),"##BLANK",OP_Liquor_Old!DV14)</f>
        <v>16.081</v>
      </c>
    </row>
    <row r="32" spans="2:19" ht="13.5" customHeight="1" x14ac:dyDescent="0.3">
      <c r="B32" t="str">
        <f>OP_Liquor_Old!EQ8</f>
        <v>WWS01001SLT</v>
      </c>
      <c r="C32" t="str">
        <f>OP_Liquor_Old!$B$8</f>
        <v>Power</v>
      </c>
      <c r="D32" t="str">
        <f>OP_Liquor_Old!$C$8</f>
        <v>£m</v>
      </c>
      <c r="E32" s="84" t="s">
        <v>175</v>
      </c>
      <c r="F32" s="87">
        <f>IF(ISBLANK(OP_Liquor_Old!J8),"##BLANK",OP_Liquor_Old!J8)</f>
        <v>0</v>
      </c>
      <c r="G32" s="87">
        <f>IF(ISBLANK(OP_Liquor_Old!S8),"##BLANK",OP_Liquor_Old!S8)</f>
        <v>0</v>
      </c>
      <c r="H32" s="87">
        <f>IF(ISBLANK(OP_Liquor_Old!AB8),"##BLANK",OP_Liquor_Old!AB8)</f>
        <v>0</v>
      </c>
      <c r="I32" s="87">
        <f>IF(ISBLANK(OP_Liquor_Old!AK8),"##BLANK",OP_Liquor_Old!AK8)</f>
        <v>0</v>
      </c>
      <c r="J32" s="87">
        <f>IF(ISBLANK(OP_Liquor_Old!AT8),"##BLANK",OP_Liquor_Old!AT8)</f>
        <v>6.6000000000000003E-2</v>
      </c>
      <c r="K32" s="87">
        <f>IF(ISBLANK(OP_Liquor_Old!BC8),"##BLANK",OP_Liquor_Old!BC8)</f>
        <v>2.9740000000000002</v>
      </c>
      <c r="L32" s="87">
        <f>IF(ISBLANK(OP_Liquor_Old!BL8),"##BLANK",OP_Liquor_Old!BL8)</f>
        <v>2.2589999999999999</v>
      </c>
      <c r="M32" s="87">
        <f>IF(ISBLANK(OP_Liquor_Old!BU8),"##BLANK",OP_Liquor_Old!BU8)</f>
        <v>2.6179999999999999</v>
      </c>
      <c r="N32" s="87">
        <f>IF(ISBLANK(OP_Liquor_Old!CD8),"##BLANK",OP_Liquor_Old!CD8)</f>
        <v>3.706</v>
      </c>
      <c r="O32" s="87">
        <f>IF(ISBLANK(OP_Liquor_Old!CM8),"##BLANK",OP_Liquor_Old!CM8)</f>
        <v>2.2799999999999998</v>
      </c>
      <c r="P32" s="88">
        <f>IF(ISBLANK(OP_Liquor_Old!CV8),"##BLANK",OP_Liquor_Old!CV8)</f>
        <v>2.9279999999999999</v>
      </c>
      <c r="Q32" s="88">
        <f>IF(ISBLANK(OP_Liquor_Old!DE8),"##BLANK",OP_Liquor_Old!DE8)</f>
        <v>0</v>
      </c>
      <c r="R32" s="88">
        <f>IF(ISBLANK(OP_Liquor_Old!DN8),"##BLANK",OP_Liquor_Old!DN8)</f>
        <v>0</v>
      </c>
      <c r="S32" s="88">
        <f>IF(ISBLANK(OP_Liquor_Old!DW8),"##BLANK",OP_Liquor_Old!DW8)</f>
        <v>0</v>
      </c>
    </row>
    <row r="33" spans="2:19" ht="13.5" customHeight="1" x14ac:dyDescent="0.3">
      <c r="B33" t="str">
        <f>OP_Liquor_Old!EQ9</f>
        <v>WWS01002SLT</v>
      </c>
      <c r="C33" t="str">
        <f>OP_Liquor_Old!$B$9</f>
        <v>Income treated as negative expenditure</v>
      </c>
      <c r="D33" t="str">
        <f>OP_Liquor_Old!$C$9</f>
        <v>£m</v>
      </c>
      <c r="E33" s="84" t="s">
        <v>175</v>
      </c>
      <c r="F33" s="87">
        <f>IF(ISBLANK(OP_Liquor_Old!J9),"##BLANK",OP_Liquor_Old!J9)</f>
        <v>0</v>
      </c>
      <c r="G33" s="87">
        <f>IF(ISBLANK(OP_Liquor_Old!S9),"##BLANK",OP_Liquor_Old!S9)</f>
        <v>0</v>
      </c>
      <c r="H33" s="87">
        <f>IF(ISBLANK(OP_Liquor_Old!AB9),"##BLANK",OP_Liquor_Old!AB9)</f>
        <v>0</v>
      </c>
      <c r="I33" s="87">
        <f>IF(ISBLANK(OP_Liquor_Old!AK9),"##BLANK",OP_Liquor_Old!AK9)</f>
        <v>0</v>
      </c>
      <c r="J33" s="87">
        <f>IF(ISBLANK(OP_Liquor_Old!AT9),"##BLANK",OP_Liquor_Old!AT9)</f>
        <v>-1E-3</v>
      </c>
      <c r="K33" s="87">
        <f>IF(ISBLANK(OP_Liquor_Old!BC9),"##BLANK",OP_Liquor_Old!BC9)</f>
        <v>-0.188</v>
      </c>
      <c r="L33" s="87">
        <f>IF(ISBLANK(OP_Liquor_Old!BL9),"##BLANK",OP_Liquor_Old!BL9)</f>
        <v>-7.8E-2</v>
      </c>
      <c r="M33" s="87">
        <f>IF(ISBLANK(OP_Liquor_Old!BU9),"##BLANK",OP_Liquor_Old!BU9)</f>
        <v>-5.2999999999999999E-2</v>
      </c>
      <c r="N33" s="87">
        <f>IF(ISBLANK(OP_Liquor_Old!CD9),"##BLANK",OP_Liquor_Old!CD9)</f>
        <v>-0.155</v>
      </c>
      <c r="O33" s="87">
        <f>IF(ISBLANK(OP_Liquor_Old!CM9),"##BLANK",OP_Liquor_Old!CM9)</f>
        <v>-8.4000000000000005E-2</v>
      </c>
      <c r="P33" s="88">
        <f>IF(ISBLANK(OP_Liquor_Old!CV9),"##BLANK",OP_Liquor_Old!CV9)</f>
        <v>-8.2000000000000003E-2</v>
      </c>
      <c r="Q33" s="88">
        <f>IF(ISBLANK(OP_Liquor_Old!DE9),"##BLANK",OP_Liquor_Old!DE9)</f>
        <v>0</v>
      </c>
      <c r="R33" s="88">
        <f>IF(ISBLANK(OP_Liquor_Old!DN9),"##BLANK",OP_Liquor_Old!DN9)</f>
        <v>0</v>
      </c>
      <c r="S33" s="88">
        <f>IF(ISBLANK(OP_Liquor_Old!DW9),"##BLANK",OP_Liquor_Old!DW9)</f>
        <v>0</v>
      </c>
    </row>
    <row r="34" spans="2:19" ht="13.5" customHeight="1" x14ac:dyDescent="0.3">
      <c r="B34" t="str">
        <f>OP_Liquor_Old!EQ10</f>
        <v>WWS01004SLT</v>
      </c>
      <c r="C34" t="str">
        <f>OP_Liquor_Old!$B$10</f>
        <v>Bulk discharge - recollected</v>
      </c>
      <c r="D34" t="str">
        <f>OP_Liquor_Old!$C$10</f>
        <v>£m</v>
      </c>
      <c r="E34" s="84" t="s">
        <v>175</v>
      </c>
      <c r="F34" s="87">
        <f>IF(ISBLANK(OP_Liquor_Old!J10),"##BLANK",OP_Liquor_Old!J10)</f>
        <v>0</v>
      </c>
      <c r="G34" s="87">
        <f>IF(ISBLANK(OP_Liquor_Old!S10),"##BLANK",OP_Liquor_Old!S10)</f>
        <v>0</v>
      </c>
      <c r="H34" s="87">
        <f>IF(ISBLANK(OP_Liquor_Old!AB10),"##BLANK",OP_Liquor_Old!AB10)</f>
        <v>0</v>
      </c>
      <c r="I34" s="87">
        <f>IF(ISBLANK(OP_Liquor_Old!AK10),"##BLANK",OP_Liquor_Old!AK10)</f>
        <v>0</v>
      </c>
      <c r="J34" s="87">
        <f>IF(ISBLANK(OP_Liquor_Old!AT10),"##BLANK",OP_Liquor_Old!AT10)</f>
        <v>0</v>
      </c>
      <c r="K34" s="87">
        <f>IF(ISBLANK(OP_Liquor_Old!BC10),"##BLANK",OP_Liquor_Old!BC10)</f>
        <v>0</v>
      </c>
      <c r="L34" s="87">
        <f>IF(ISBLANK(OP_Liquor_Old!BL10),"##BLANK",OP_Liquor_Old!BL10)</f>
        <v>0</v>
      </c>
      <c r="M34" s="87">
        <f>IF(ISBLANK(OP_Liquor_Old!BU10),"##BLANK",OP_Liquor_Old!BU10)</f>
        <v>0</v>
      </c>
      <c r="N34" s="87">
        <f>IF(ISBLANK(OP_Liquor_Old!CD10),"##BLANK",OP_Liquor_Old!CD10)</f>
        <v>0</v>
      </c>
      <c r="O34" s="87">
        <f>IF(ISBLANK(OP_Liquor_Old!CM10),"##BLANK",OP_Liquor_Old!CM10)</f>
        <v>0</v>
      </c>
      <c r="P34" s="88">
        <f>IF(ISBLANK(OP_Liquor_Old!CV10),"##BLANK",OP_Liquor_Old!CV10)</f>
        <v>0</v>
      </c>
      <c r="Q34" s="88">
        <f>IF(ISBLANK(OP_Liquor_Old!DE10),"##BLANK",OP_Liquor_Old!DE10)</f>
        <v>0</v>
      </c>
      <c r="R34" s="88">
        <f>IF(ISBLANK(OP_Liquor_Old!DN10),"##BLANK",OP_Liquor_Old!DN10)</f>
        <v>0</v>
      </c>
      <c r="S34" s="88">
        <f>IF(ISBLANK(OP_Liquor_Old!DW10),"##BLANK",OP_Liquor_Old!DW10)</f>
        <v>0</v>
      </c>
    </row>
    <row r="35" spans="2:19" ht="13.5" customHeight="1" x14ac:dyDescent="0.3">
      <c r="B35" t="str">
        <f>OP_Liquor_Old!EQ11</f>
        <v>WWS01005SLT</v>
      </c>
      <c r="C35" t="str">
        <f>OP_Liquor_Old!$B$11</f>
        <v>Renewals expensed in year (infrastructure)</v>
      </c>
      <c r="D35" t="str">
        <f>OP_Liquor_Old!$C$11</f>
        <v>£m</v>
      </c>
      <c r="E35" s="84" t="s">
        <v>175</v>
      </c>
      <c r="F35" s="87">
        <f>IF(ISBLANK(OP_Liquor_Old!J11),"##BLANK",OP_Liquor_Old!J11)</f>
        <v>0</v>
      </c>
      <c r="G35" s="87">
        <f>IF(ISBLANK(OP_Liquor_Old!S11),"##BLANK",OP_Liquor_Old!S11)</f>
        <v>0</v>
      </c>
      <c r="H35" s="87">
        <f>IF(ISBLANK(OP_Liquor_Old!AB11),"##BLANK",OP_Liquor_Old!AB11)</f>
        <v>0</v>
      </c>
      <c r="I35" s="87">
        <f>IF(ISBLANK(OP_Liquor_Old!AK11),"##BLANK",OP_Liquor_Old!AK11)</f>
        <v>0</v>
      </c>
      <c r="J35" s="87">
        <f>IF(ISBLANK(OP_Liquor_Old!AT11),"##BLANK",OP_Liquor_Old!AT11)</f>
        <v>0</v>
      </c>
      <c r="K35" s="87">
        <f>IF(ISBLANK(OP_Liquor_Old!BC11),"##BLANK",OP_Liquor_Old!BC11)</f>
        <v>0</v>
      </c>
      <c r="L35" s="87">
        <f>IF(ISBLANK(OP_Liquor_Old!BL11),"##BLANK",OP_Liquor_Old!BL11)</f>
        <v>0</v>
      </c>
      <c r="M35" s="87">
        <f>IF(ISBLANK(OP_Liquor_Old!BU11),"##BLANK",OP_Liquor_Old!BU11)</f>
        <v>0</v>
      </c>
      <c r="N35" s="87">
        <f>IF(ISBLANK(OP_Liquor_Old!CD11),"##BLANK",OP_Liquor_Old!CD11)</f>
        <v>0</v>
      </c>
      <c r="O35" s="87">
        <f>IF(ISBLANK(OP_Liquor_Old!CM11),"##BLANK",OP_Liquor_Old!CM11)</f>
        <v>0</v>
      </c>
      <c r="P35" s="88">
        <f>IF(ISBLANK(OP_Liquor_Old!CV11),"##BLANK",OP_Liquor_Old!CV11)</f>
        <v>0</v>
      </c>
      <c r="Q35" s="88">
        <f>IF(ISBLANK(OP_Liquor_Old!DE11),"##BLANK",OP_Liquor_Old!DE11)</f>
        <v>0</v>
      </c>
      <c r="R35" s="88">
        <f>IF(ISBLANK(OP_Liquor_Old!DN11),"##BLANK",OP_Liquor_Old!DN11)</f>
        <v>0</v>
      </c>
      <c r="S35" s="88">
        <f>IF(ISBLANK(OP_Liquor_Old!DW11),"##BLANK",OP_Liquor_Old!DW11)</f>
        <v>0</v>
      </c>
    </row>
    <row r="36" spans="2:19" ht="13.5" customHeight="1" x14ac:dyDescent="0.3">
      <c r="B36" t="str">
        <f>OP_Liquor_Old!EQ12</f>
        <v>WWS01006SLT</v>
      </c>
      <c r="C36" t="str">
        <f>OP_Liquor_Old!$B$12</f>
        <v>Renewals expensed in year (non-infrastructure)</v>
      </c>
      <c r="D36" t="str">
        <f>OP_Liquor_Old!$C$12</f>
        <v>£m</v>
      </c>
      <c r="E36" s="84" t="s">
        <v>175</v>
      </c>
      <c r="F36" s="87">
        <f>IF(ISBLANK(OP_Liquor_Old!J12),"##BLANK",OP_Liquor_Old!J12)</f>
        <v>0</v>
      </c>
      <c r="G36" s="87">
        <f>IF(ISBLANK(OP_Liquor_Old!S12),"##BLANK",OP_Liquor_Old!S12)</f>
        <v>0</v>
      </c>
      <c r="H36" s="87">
        <f>IF(ISBLANK(OP_Liquor_Old!AB12),"##BLANK",OP_Liquor_Old!AB12)</f>
        <v>0</v>
      </c>
      <c r="I36" s="87">
        <f>IF(ISBLANK(OP_Liquor_Old!AK12),"##BLANK",OP_Liquor_Old!AK12)</f>
        <v>0</v>
      </c>
      <c r="J36" s="87">
        <f>IF(ISBLANK(OP_Liquor_Old!AT12),"##BLANK",OP_Liquor_Old!AT12)</f>
        <v>0</v>
      </c>
      <c r="K36" s="87">
        <f>IF(ISBLANK(OP_Liquor_Old!BC12),"##BLANK",OP_Liquor_Old!BC12)</f>
        <v>0</v>
      </c>
      <c r="L36" s="87">
        <f>IF(ISBLANK(OP_Liquor_Old!BL12),"##BLANK",OP_Liquor_Old!BL12)</f>
        <v>0</v>
      </c>
      <c r="M36" s="87">
        <f>IF(ISBLANK(OP_Liquor_Old!BU12),"##BLANK",OP_Liquor_Old!BU12)</f>
        <v>0</v>
      </c>
      <c r="N36" s="87">
        <f>IF(ISBLANK(OP_Liquor_Old!CD12),"##BLANK",OP_Liquor_Old!CD12)</f>
        <v>0</v>
      </c>
      <c r="O36" s="87">
        <f>IF(ISBLANK(OP_Liquor_Old!CM12),"##BLANK",OP_Liquor_Old!CM12)</f>
        <v>0</v>
      </c>
      <c r="P36" s="88">
        <f>IF(ISBLANK(OP_Liquor_Old!CV12),"##BLANK",OP_Liquor_Old!CV12)</f>
        <v>0</v>
      </c>
      <c r="Q36" s="88">
        <f>IF(ISBLANK(OP_Liquor_Old!DE12),"##BLANK",OP_Liquor_Old!DE12)</f>
        <v>0</v>
      </c>
      <c r="R36" s="88">
        <f>IF(ISBLANK(OP_Liquor_Old!DN12),"##BLANK",OP_Liquor_Old!DN12)</f>
        <v>0</v>
      </c>
      <c r="S36" s="88">
        <f>IF(ISBLANK(OP_Liquor_Old!DW12),"##BLANK",OP_Liquor_Old!DW12)</f>
        <v>0</v>
      </c>
    </row>
    <row r="37" spans="2:19" ht="13.5" customHeight="1" x14ac:dyDescent="0.3">
      <c r="B37" t="str">
        <f>OP_Liquor_Old!EQ13</f>
        <v>WWS01007SLT</v>
      </c>
      <c r="C37" t="str">
        <f>OP_Liquor_Old!$B$13</f>
        <v>Other operating expenditure</v>
      </c>
      <c r="D37" t="str">
        <f>OP_Liquor_Old!$C$13</f>
        <v>£m</v>
      </c>
      <c r="E37" s="84" t="s">
        <v>175</v>
      </c>
      <c r="F37" s="87">
        <f>IF(ISBLANK(OP_Liquor_Old!J13),"##BLANK",OP_Liquor_Old!J13)</f>
        <v>0</v>
      </c>
      <c r="G37" s="87">
        <f>IF(ISBLANK(OP_Liquor_Old!S13),"##BLANK",OP_Liquor_Old!S13)</f>
        <v>0</v>
      </c>
      <c r="H37" s="87">
        <f>IF(ISBLANK(OP_Liquor_Old!AB13),"##BLANK",OP_Liquor_Old!AB13)</f>
        <v>0</v>
      </c>
      <c r="I37" s="87">
        <f>IF(ISBLANK(OP_Liquor_Old!AK13),"##BLANK",OP_Liquor_Old!AK13)</f>
        <v>0</v>
      </c>
      <c r="J37" s="87">
        <f>IF(ISBLANK(OP_Liquor_Old!AT13),"##BLANK",OP_Liquor_Old!AT13)</f>
        <v>0.112</v>
      </c>
      <c r="K37" s="87">
        <f>IF(ISBLANK(OP_Liquor_Old!BC13),"##BLANK",OP_Liquor_Old!BC13)</f>
        <v>1.694</v>
      </c>
      <c r="L37" s="87">
        <f>IF(ISBLANK(OP_Liquor_Old!BL13),"##BLANK",OP_Liquor_Old!BL13)</f>
        <v>1.873</v>
      </c>
      <c r="M37" s="87">
        <f>IF(ISBLANK(OP_Liquor_Old!BU13),"##BLANK",OP_Liquor_Old!BU13)</f>
        <v>2.1579999999999999</v>
      </c>
      <c r="N37" s="87">
        <f>IF(ISBLANK(OP_Liquor_Old!CD13),"##BLANK",OP_Liquor_Old!CD13)</f>
        <v>1.8740000000000001</v>
      </c>
      <c r="O37" s="87">
        <f>IF(ISBLANK(OP_Liquor_Old!CM13),"##BLANK",OP_Liquor_Old!CM13)</f>
        <v>2.327</v>
      </c>
      <c r="P37" s="88">
        <f>IF(ISBLANK(OP_Liquor_Old!CV13),"##BLANK",OP_Liquor_Old!CV13)</f>
        <v>2.5529999999999999</v>
      </c>
      <c r="Q37" s="88">
        <f>IF(ISBLANK(OP_Liquor_Old!DE13),"##BLANK",OP_Liquor_Old!DE13)</f>
        <v>0</v>
      </c>
      <c r="R37" s="88">
        <f>IF(ISBLANK(OP_Liquor_Old!DN13),"##BLANK",OP_Liquor_Old!DN13)</f>
        <v>0</v>
      </c>
      <c r="S37" s="88">
        <f>IF(ISBLANK(OP_Liquor_Old!DW13),"##BLANK",OP_Liquor_Old!DW13)</f>
        <v>0</v>
      </c>
    </row>
    <row r="38" spans="2:19" ht="13.5" customHeight="1" x14ac:dyDescent="0.3">
      <c r="B38" t="str">
        <f>OP_Liquor_Old!EQ14</f>
        <v>WWS1008SLT</v>
      </c>
      <c r="C38" t="str">
        <f>OP_Liquor_Old!$B$14</f>
        <v>Local authority and Cumulo rates</v>
      </c>
      <c r="D38" t="str">
        <f>OP_Liquor_Old!$C$14</f>
        <v>£m</v>
      </c>
      <c r="E38" s="84" t="s">
        <v>175</v>
      </c>
      <c r="F38" s="87">
        <f>IF(ISBLANK(OP_Liquor_Old!J14),"##BLANK",OP_Liquor_Old!J14)</f>
        <v>0</v>
      </c>
      <c r="G38" s="87">
        <f>IF(ISBLANK(OP_Liquor_Old!S14),"##BLANK",OP_Liquor_Old!S14)</f>
        <v>0</v>
      </c>
      <c r="H38" s="87">
        <f>IF(ISBLANK(OP_Liquor_Old!AB14),"##BLANK",OP_Liquor_Old!AB14)</f>
        <v>0</v>
      </c>
      <c r="I38" s="87">
        <f>IF(ISBLANK(OP_Liquor_Old!AK14),"##BLANK",OP_Liquor_Old!AK14)</f>
        <v>0</v>
      </c>
      <c r="J38" s="87">
        <f>IF(ISBLANK(OP_Liquor_Old!AT14),"##BLANK",OP_Liquor_Old!AT14)</f>
        <v>0</v>
      </c>
      <c r="K38" s="87">
        <f>IF(ISBLANK(OP_Liquor_Old!BC14),"##BLANK",OP_Liquor_Old!BC14)</f>
        <v>0</v>
      </c>
      <c r="L38" s="87">
        <f>IF(ISBLANK(OP_Liquor_Old!BL14),"##BLANK",OP_Liquor_Old!BL14)</f>
        <v>0</v>
      </c>
      <c r="M38" s="87">
        <f>IF(ISBLANK(OP_Liquor_Old!BU14),"##BLANK",OP_Liquor_Old!BU14)</f>
        <v>1E-3</v>
      </c>
      <c r="N38" s="87">
        <f>IF(ISBLANK(OP_Liquor_Old!CD14),"##BLANK",OP_Liquor_Old!CD14)</f>
        <v>0</v>
      </c>
      <c r="O38" s="87">
        <f>IF(ISBLANK(OP_Liquor_Old!CM14),"##BLANK",OP_Liquor_Old!CM14)</f>
        <v>0</v>
      </c>
      <c r="P38" s="88">
        <f>IF(ISBLANK(OP_Liquor_Old!CV14),"##BLANK",OP_Liquor_Old!CV14)</f>
        <v>0</v>
      </c>
      <c r="Q38" s="88">
        <f>IF(ISBLANK(OP_Liquor_Old!DE14),"##BLANK",OP_Liquor_Old!DE14)</f>
        <v>0</v>
      </c>
      <c r="R38" s="88">
        <f>IF(ISBLANK(OP_Liquor_Old!DN14),"##BLANK",OP_Liquor_Old!DN14)</f>
        <v>0</v>
      </c>
      <c r="S38" s="88">
        <f>IF(ISBLANK(OP_Liquor_Old!DW14),"##BLANK",OP_Liquor_Old!DW14)</f>
        <v>0</v>
      </c>
    </row>
    <row r="39" spans="2:19" ht="13.5" customHeight="1" x14ac:dyDescent="0.3">
      <c r="B39" t="str">
        <f>OP_Liquor_Old!ER8</f>
        <v>WWS01001STP</v>
      </c>
      <c r="C39" t="str">
        <f>OP_Liquor_Old!$B$8</f>
        <v>Power</v>
      </c>
      <c r="D39" t="str">
        <f>OP_Liquor_Old!$C$8</f>
        <v>£m</v>
      </c>
      <c r="E39" s="84" t="s">
        <v>175</v>
      </c>
      <c r="F39" s="87">
        <f>IF(ISBLANK(OP_Liquor_Old!K8),"##BLANK",OP_Liquor_Old!K8)</f>
        <v>0</v>
      </c>
      <c r="G39" s="87">
        <f>IF(ISBLANK(OP_Liquor_Old!T8),"##BLANK",OP_Liquor_Old!T8)</f>
        <v>0</v>
      </c>
      <c r="H39" s="87">
        <f>IF(ISBLANK(OP_Liquor_Old!AC8),"##BLANK",OP_Liquor_Old!AC8)</f>
        <v>0</v>
      </c>
      <c r="I39" s="87">
        <f>IF(ISBLANK(OP_Liquor_Old!AL8),"##BLANK",OP_Liquor_Old!AL8)</f>
        <v>0</v>
      </c>
      <c r="J39" s="87">
        <f>IF(ISBLANK(OP_Liquor_Old!AU8),"##BLANK",OP_Liquor_Old!AU8)</f>
        <v>0</v>
      </c>
      <c r="K39" s="87">
        <f>IF(ISBLANK(OP_Liquor_Old!BD8),"##BLANK",OP_Liquor_Old!BD8)</f>
        <v>0</v>
      </c>
      <c r="L39" s="87">
        <f>IF(ISBLANK(OP_Liquor_Old!BM8),"##BLANK",OP_Liquor_Old!BM8)</f>
        <v>0</v>
      </c>
      <c r="M39" s="87">
        <f>IF(ISBLANK(OP_Liquor_Old!BV8),"##BLANK",OP_Liquor_Old!BV8)</f>
        <v>0.78900000000000003</v>
      </c>
      <c r="N39" s="87">
        <f>IF(ISBLANK(OP_Liquor_Old!CE8),"##BLANK",OP_Liquor_Old!CE8)</f>
        <v>0.68500000000000005</v>
      </c>
      <c r="O39" s="87">
        <f>IF(ISBLANK(OP_Liquor_Old!CN8),"##BLANK",OP_Liquor_Old!CN8)</f>
        <v>0.66200000000000003</v>
      </c>
      <c r="P39" s="88">
        <f>IF(ISBLANK(OP_Liquor_Old!CW8),"##BLANK",OP_Liquor_Old!CW8)</f>
        <v>0.85699999999999998</v>
      </c>
      <c r="Q39" s="88">
        <f>IF(ISBLANK(OP_Liquor_Old!DF8),"##BLANK",OP_Liquor_Old!DF8)</f>
        <v>0</v>
      </c>
      <c r="R39" s="88">
        <f>IF(ISBLANK(OP_Liquor_Old!DO8),"##BLANK",OP_Liquor_Old!DO8)</f>
        <v>0</v>
      </c>
      <c r="S39" s="88">
        <f>IF(ISBLANK(OP_Liquor_Old!DX8),"##BLANK",OP_Liquor_Old!DX8)</f>
        <v>0</v>
      </c>
    </row>
    <row r="40" spans="2:19" ht="13.5" customHeight="1" x14ac:dyDescent="0.3">
      <c r="B40" t="str">
        <f>OP_Liquor_Old!ER9</f>
        <v>WWS01002STP</v>
      </c>
      <c r="C40" t="str">
        <f>OP_Liquor_Old!$B$9</f>
        <v>Income treated as negative expenditure</v>
      </c>
      <c r="D40" t="str">
        <f>OP_Liquor_Old!$C$9</f>
        <v>£m</v>
      </c>
      <c r="E40" s="84" t="s">
        <v>175</v>
      </c>
      <c r="F40" s="87">
        <f>IF(ISBLANK(OP_Liquor_Old!K9),"##BLANK",OP_Liquor_Old!K9)</f>
        <v>0</v>
      </c>
      <c r="G40" s="87">
        <f>IF(ISBLANK(OP_Liquor_Old!T9),"##BLANK",OP_Liquor_Old!T9)</f>
        <v>0</v>
      </c>
      <c r="H40" s="87">
        <f>IF(ISBLANK(OP_Liquor_Old!AC9),"##BLANK",OP_Liquor_Old!AC9)</f>
        <v>0</v>
      </c>
      <c r="I40" s="87">
        <f>IF(ISBLANK(OP_Liquor_Old!AL9),"##BLANK",OP_Liquor_Old!AL9)</f>
        <v>0</v>
      </c>
      <c r="J40" s="87">
        <f>IF(ISBLANK(OP_Liquor_Old!AU9),"##BLANK",OP_Liquor_Old!AU9)</f>
        <v>0</v>
      </c>
      <c r="K40" s="87">
        <f>IF(ISBLANK(OP_Liquor_Old!BD9),"##BLANK",OP_Liquor_Old!BD9)</f>
        <v>0</v>
      </c>
      <c r="L40" s="87">
        <f>IF(ISBLANK(OP_Liquor_Old!BM9),"##BLANK",OP_Liquor_Old!BM9)</f>
        <v>0</v>
      </c>
      <c r="M40" s="87">
        <f>IF(ISBLANK(OP_Liquor_Old!BV9),"##BLANK",OP_Liquor_Old!BV9)</f>
        <v>0</v>
      </c>
      <c r="N40" s="87">
        <f>IF(ISBLANK(OP_Liquor_Old!CE9),"##BLANK",OP_Liquor_Old!CE9)</f>
        <v>0</v>
      </c>
      <c r="O40" s="87">
        <f>IF(ISBLANK(OP_Liquor_Old!CN9),"##BLANK",OP_Liquor_Old!CN9)</f>
        <v>0</v>
      </c>
      <c r="P40" s="88">
        <f>IF(ISBLANK(OP_Liquor_Old!CW9),"##BLANK",OP_Liquor_Old!CW9)</f>
        <v>0</v>
      </c>
      <c r="Q40" s="88">
        <f>IF(ISBLANK(OP_Liquor_Old!DF9),"##BLANK",OP_Liquor_Old!DF9)</f>
        <v>0</v>
      </c>
      <c r="R40" s="88">
        <f>IF(ISBLANK(OP_Liquor_Old!DO9),"##BLANK",OP_Liquor_Old!DO9)</f>
        <v>0</v>
      </c>
      <c r="S40" s="88">
        <f>IF(ISBLANK(OP_Liquor_Old!DX9),"##BLANK",OP_Liquor_Old!DX9)</f>
        <v>0</v>
      </c>
    </row>
    <row r="41" spans="2:19" ht="13.5" customHeight="1" x14ac:dyDescent="0.3">
      <c r="B41" t="str">
        <f>OP_Liquor_Old!ER10</f>
        <v>WWS01004STP</v>
      </c>
      <c r="C41" t="str">
        <f>OP_Liquor_Old!$B$10</f>
        <v>Bulk discharge - recollected</v>
      </c>
      <c r="D41" t="str">
        <f>OP_Liquor_Old!$C$10</f>
        <v>£m</v>
      </c>
      <c r="E41" s="84" t="s">
        <v>175</v>
      </c>
      <c r="F41" s="87">
        <f>IF(ISBLANK(OP_Liquor_Old!K10),"##BLANK",OP_Liquor_Old!K10)</f>
        <v>0</v>
      </c>
      <c r="G41" s="87">
        <f>IF(ISBLANK(OP_Liquor_Old!T10),"##BLANK",OP_Liquor_Old!T10)</f>
        <v>0</v>
      </c>
      <c r="H41" s="87">
        <f>IF(ISBLANK(OP_Liquor_Old!AC10),"##BLANK",OP_Liquor_Old!AC10)</f>
        <v>0</v>
      </c>
      <c r="I41" s="87">
        <f>IF(ISBLANK(OP_Liquor_Old!AL10),"##BLANK",OP_Liquor_Old!AL10)</f>
        <v>0</v>
      </c>
      <c r="J41" s="87">
        <f>IF(ISBLANK(OP_Liquor_Old!AU10),"##BLANK",OP_Liquor_Old!AU10)</f>
        <v>0</v>
      </c>
      <c r="K41" s="87">
        <f>IF(ISBLANK(OP_Liquor_Old!BD10),"##BLANK",OP_Liquor_Old!BD10)</f>
        <v>0</v>
      </c>
      <c r="L41" s="87">
        <f>IF(ISBLANK(OP_Liquor_Old!BM10),"##BLANK",OP_Liquor_Old!BM10)</f>
        <v>0</v>
      </c>
      <c r="M41" s="87">
        <f>IF(ISBLANK(OP_Liquor_Old!BV10),"##BLANK",OP_Liquor_Old!BV10)</f>
        <v>0</v>
      </c>
      <c r="N41" s="87">
        <f>IF(ISBLANK(OP_Liquor_Old!CE10),"##BLANK",OP_Liquor_Old!CE10)</f>
        <v>0</v>
      </c>
      <c r="O41" s="87">
        <f>IF(ISBLANK(OP_Liquor_Old!CN10),"##BLANK",OP_Liquor_Old!CN10)</f>
        <v>0</v>
      </c>
      <c r="P41" s="88">
        <f>IF(ISBLANK(OP_Liquor_Old!CW10),"##BLANK",OP_Liquor_Old!CW10)</f>
        <v>0</v>
      </c>
      <c r="Q41" s="88">
        <f>IF(ISBLANK(OP_Liquor_Old!DF10),"##BLANK",OP_Liquor_Old!DF10)</f>
        <v>0</v>
      </c>
      <c r="R41" s="88">
        <f>IF(ISBLANK(OP_Liquor_Old!DO10),"##BLANK",OP_Liquor_Old!DO10)</f>
        <v>0</v>
      </c>
      <c r="S41" s="88">
        <f>IF(ISBLANK(OP_Liquor_Old!DX10),"##BLANK",OP_Liquor_Old!DX10)</f>
        <v>0</v>
      </c>
    </row>
    <row r="42" spans="2:19" ht="13.5" customHeight="1" x14ac:dyDescent="0.3">
      <c r="B42" t="str">
        <f>OP_Liquor_Old!ER11</f>
        <v>WWS01005STP</v>
      </c>
      <c r="C42" t="str">
        <f>OP_Liquor_Old!$B$11</f>
        <v>Renewals expensed in year (infrastructure)</v>
      </c>
      <c r="D42" t="str">
        <f>OP_Liquor_Old!$C$11</f>
        <v>£m</v>
      </c>
      <c r="E42" s="84" t="s">
        <v>175</v>
      </c>
      <c r="F42" s="87">
        <f>IF(ISBLANK(OP_Liquor_Old!K11),"##BLANK",OP_Liquor_Old!K11)</f>
        <v>0</v>
      </c>
      <c r="G42" s="87">
        <f>IF(ISBLANK(OP_Liquor_Old!T11),"##BLANK",OP_Liquor_Old!T11)</f>
        <v>0</v>
      </c>
      <c r="H42" s="87">
        <f>IF(ISBLANK(OP_Liquor_Old!AC11),"##BLANK",OP_Liquor_Old!AC11)</f>
        <v>0</v>
      </c>
      <c r="I42" s="87">
        <f>IF(ISBLANK(OP_Liquor_Old!AL11),"##BLANK",OP_Liquor_Old!AL11)</f>
        <v>0</v>
      </c>
      <c r="J42" s="87">
        <f>IF(ISBLANK(OP_Liquor_Old!AU11),"##BLANK",OP_Liquor_Old!AU11)</f>
        <v>0</v>
      </c>
      <c r="K42" s="87">
        <f>IF(ISBLANK(OP_Liquor_Old!BD11),"##BLANK",OP_Liquor_Old!BD11)</f>
        <v>0</v>
      </c>
      <c r="L42" s="87">
        <f>IF(ISBLANK(OP_Liquor_Old!BM11),"##BLANK",OP_Liquor_Old!BM11)</f>
        <v>0</v>
      </c>
      <c r="M42" s="87">
        <f>IF(ISBLANK(OP_Liquor_Old!BV11),"##BLANK",OP_Liquor_Old!BV11)</f>
        <v>0</v>
      </c>
      <c r="N42" s="87">
        <f>IF(ISBLANK(OP_Liquor_Old!CE11),"##BLANK",OP_Liquor_Old!CE11)</f>
        <v>0</v>
      </c>
      <c r="O42" s="87">
        <f>IF(ISBLANK(OP_Liquor_Old!CN11),"##BLANK",OP_Liquor_Old!CN11)</f>
        <v>0</v>
      </c>
      <c r="P42" s="88">
        <f>IF(ISBLANK(OP_Liquor_Old!CW11),"##BLANK",OP_Liquor_Old!CW11)</f>
        <v>0</v>
      </c>
      <c r="Q42" s="88">
        <f>IF(ISBLANK(OP_Liquor_Old!DF11),"##BLANK",OP_Liquor_Old!DF11)</f>
        <v>0</v>
      </c>
      <c r="R42" s="88">
        <f>IF(ISBLANK(OP_Liquor_Old!DO11),"##BLANK",OP_Liquor_Old!DO11)</f>
        <v>0</v>
      </c>
      <c r="S42" s="88">
        <f>IF(ISBLANK(OP_Liquor_Old!DX11),"##BLANK",OP_Liquor_Old!DX11)</f>
        <v>0</v>
      </c>
    </row>
    <row r="43" spans="2:19" ht="13.5" customHeight="1" x14ac:dyDescent="0.3">
      <c r="B43" t="str">
        <f>OP_Liquor_Old!ER12</f>
        <v>WWS01006STP</v>
      </c>
      <c r="C43" t="str">
        <f>OP_Liquor_Old!$B$12</f>
        <v>Renewals expensed in year (non-infrastructure)</v>
      </c>
      <c r="D43" t="str">
        <f>OP_Liquor_Old!$C$12</f>
        <v>£m</v>
      </c>
      <c r="E43" s="84" t="s">
        <v>175</v>
      </c>
      <c r="F43" s="87">
        <f>IF(ISBLANK(OP_Liquor_Old!K12),"##BLANK",OP_Liquor_Old!K12)</f>
        <v>0</v>
      </c>
      <c r="G43" s="87">
        <f>IF(ISBLANK(OP_Liquor_Old!T12),"##BLANK",OP_Liquor_Old!T12)</f>
        <v>0</v>
      </c>
      <c r="H43" s="87">
        <f>IF(ISBLANK(OP_Liquor_Old!AC12),"##BLANK",OP_Liquor_Old!AC12)</f>
        <v>0</v>
      </c>
      <c r="I43" s="87">
        <f>IF(ISBLANK(OP_Liquor_Old!AL12),"##BLANK",OP_Liquor_Old!AL12)</f>
        <v>0</v>
      </c>
      <c r="J43" s="87">
        <f>IF(ISBLANK(OP_Liquor_Old!AU12),"##BLANK",OP_Liquor_Old!AU12)</f>
        <v>0</v>
      </c>
      <c r="K43" s="87">
        <f>IF(ISBLANK(OP_Liquor_Old!BD12),"##BLANK",OP_Liquor_Old!BD12)</f>
        <v>0</v>
      </c>
      <c r="L43" s="87">
        <f>IF(ISBLANK(OP_Liquor_Old!BM12),"##BLANK",OP_Liquor_Old!BM12)</f>
        <v>0</v>
      </c>
      <c r="M43" s="87">
        <f>IF(ISBLANK(OP_Liquor_Old!BV12),"##BLANK",OP_Liquor_Old!BV12)</f>
        <v>0</v>
      </c>
      <c r="N43" s="87">
        <f>IF(ISBLANK(OP_Liquor_Old!CE12),"##BLANK",OP_Liquor_Old!CE12)</f>
        <v>0</v>
      </c>
      <c r="O43" s="87">
        <f>IF(ISBLANK(OP_Liquor_Old!CN12),"##BLANK",OP_Liquor_Old!CN12)</f>
        <v>0</v>
      </c>
      <c r="P43" s="88">
        <f>IF(ISBLANK(OP_Liquor_Old!CW12),"##BLANK",OP_Liquor_Old!CW12)</f>
        <v>0</v>
      </c>
      <c r="Q43" s="88">
        <f>IF(ISBLANK(OP_Liquor_Old!DF12),"##BLANK",OP_Liquor_Old!DF12)</f>
        <v>0</v>
      </c>
      <c r="R43" s="88">
        <f>IF(ISBLANK(OP_Liquor_Old!DO12),"##BLANK",OP_Liquor_Old!DO12)</f>
        <v>0</v>
      </c>
      <c r="S43" s="88">
        <f>IF(ISBLANK(OP_Liquor_Old!DX12),"##BLANK",OP_Liquor_Old!DX12)</f>
        <v>0</v>
      </c>
    </row>
    <row r="44" spans="2:19" ht="13.5" customHeight="1" x14ac:dyDescent="0.3">
      <c r="B44" t="str">
        <f>OP_Liquor_Old!ER13</f>
        <v>WWS01007STP</v>
      </c>
      <c r="C44" t="str">
        <f>OP_Liquor_Old!$B$13</f>
        <v>Other operating expenditure</v>
      </c>
      <c r="D44" t="str">
        <f>OP_Liquor_Old!$C$13</f>
        <v>£m</v>
      </c>
      <c r="E44" s="84" t="s">
        <v>175</v>
      </c>
      <c r="F44" s="87">
        <f>IF(ISBLANK(OP_Liquor_Old!K13),"##BLANK",OP_Liquor_Old!K13)</f>
        <v>3.3490000000000002</v>
      </c>
      <c r="G44" s="87">
        <f>IF(ISBLANK(OP_Liquor_Old!T13),"##BLANK",OP_Liquor_Old!T13)</f>
        <v>5.2130000000000001</v>
      </c>
      <c r="H44" s="87">
        <f>IF(ISBLANK(OP_Liquor_Old!AC13),"##BLANK",OP_Liquor_Old!AC13)</f>
        <v>5.5919999999999996</v>
      </c>
      <c r="I44" s="87">
        <f>IF(ISBLANK(OP_Liquor_Old!AL13),"##BLANK",OP_Liquor_Old!AL13)</f>
        <v>4.7720000000000002</v>
      </c>
      <c r="J44" s="87">
        <f>IF(ISBLANK(OP_Liquor_Old!AU13),"##BLANK",OP_Liquor_Old!AU13)</f>
        <v>5.7779999999999996</v>
      </c>
      <c r="K44" s="87">
        <f>IF(ISBLANK(OP_Liquor_Old!BD13),"##BLANK",OP_Liquor_Old!BD13)</f>
        <v>5.55</v>
      </c>
      <c r="L44" s="87">
        <f>IF(ISBLANK(OP_Liquor_Old!BM13),"##BLANK",OP_Liquor_Old!BM13)</f>
        <v>4.7229999999999999</v>
      </c>
      <c r="M44" s="87">
        <f>IF(ISBLANK(OP_Liquor_Old!BV13),"##BLANK",OP_Liquor_Old!BV13)</f>
        <v>5.1529999999999996</v>
      </c>
      <c r="N44" s="87">
        <f>IF(ISBLANK(OP_Liquor_Old!CE13),"##BLANK",OP_Liquor_Old!CE13)</f>
        <v>5.3019999999999996</v>
      </c>
      <c r="O44" s="87">
        <f>IF(ISBLANK(OP_Liquor_Old!CN13),"##BLANK",OP_Liquor_Old!CN13)</f>
        <v>4.6639999999999997</v>
      </c>
      <c r="P44" s="88">
        <f>IF(ISBLANK(OP_Liquor_Old!CW13),"##BLANK",OP_Liquor_Old!CW13)</f>
        <v>4.9610000000000003</v>
      </c>
      <c r="Q44" s="88">
        <f>IF(ISBLANK(OP_Liquor_Old!DF13),"##BLANK",OP_Liquor_Old!DF13)</f>
        <v>3.923</v>
      </c>
      <c r="R44" s="88">
        <f>IF(ISBLANK(OP_Liquor_Old!DO13),"##BLANK",OP_Liquor_Old!DO13)</f>
        <v>3.8860000000000001</v>
      </c>
      <c r="S44" s="88">
        <f>IF(ISBLANK(OP_Liquor_Old!DX13),"##BLANK",OP_Liquor_Old!DX13)</f>
        <v>3.5990000000000002</v>
      </c>
    </row>
    <row r="45" spans="2:19" ht="13.5" customHeight="1" x14ac:dyDescent="0.3">
      <c r="B45" t="str">
        <f>OP_Liquor_Old!ER14</f>
        <v>WWS1008STP</v>
      </c>
      <c r="C45" t="str">
        <f>OP_Liquor_Old!$B$14</f>
        <v>Local authority and Cumulo rates</v>
      </c>
      <c r="D45" t="str">
        <f>OP_Liquor_Old!$C$14</f>
        <v>£m</v>
      </c>
      <c r="E45" s="84" t="s">
        <v>175</v>
      </c>
      <c r="F45" s="87">
        <f>IF(ISBLANK(OP_Liquor_Old!K14),"##BLANK",OP_Liquor_Old!K14)</f>
        <v>0</v>
      </c>
      <c r="G45" s="87">
        <f>IF(ISBLANK(OP_Liquor_Old!T14),"##BLANK",OP_Liquor_Old!T14)</f>
        <v>0</v>
      </c>
      <c r="H45" s="87">
        <f>IF(ISBLANK(OP_Liquor_Old!AC14),"##BLANK",OP_Liquor_Old!AC14)</f>
        <v>0</v>
      </c>
      <c r="I45" s="87">
        <f>IF(ISBLANK(OP_Liquor_Old!AL14),"##BLANK",OP_Liquor_Old!AL14)</f>
        <v>0</v>
      </c>
      <c r="J45" s="87">
        <f>IF(ISBLANK(OP_Liquor_Old!AU14),"##BLANK",OP_Liquor_Old!AU14)</f>
        <v>0</v>
      </c>
      <c r="K45" s="87">
        <f>IF(ISBLANK(OP_Liquor_Old!BD14),"##BLANK",OP_Liquor_Old!BD14)</f>
        <v>1.2999999999999999E-2</v>
      </c>
      <c r="L45" s="87">
        <f>IF(ISBLANK(OP_Liquor_Old!BM14),"##BLANK",OP_Liquor_Old!BM14)</f>
        <v>0</v>
      </c>
      <c r="M45" s="87">
        <f>IF(ISBLANK(OP_Liquor_Old!BV14),"##BLANK",OP_Liquor_Old!BV14)</f>
        <v>0</v>
      </c>
      <c r="N45" s="87">
        <f>IF(ISBLANK(OP_Liquor_Old!CE14),"##BLANK",OP_Liquor_Old!CE14)</f>
        <v>0</v>
      </c>
      <c r="O45" s="87">
        <f>IF(ISBLANK(OP_Liquor_Old!CN14),"##BLANK",OP_Liquor_Old!CN14)</f>
        <v>4.0000000000000001E-3</v>
      </c>
      <c r="P45" s="88">
        <f>IF(ISBLANK(OP_Liquor_Old!CW14),"##BLANK",OP_Liquor_Old!CW14)</f>
        <v>0</v>
      </c>
      <c r="Q45" s="88">
        <f>IF(ISBLANK(OP_Liquor_Old!DF14),"##BLANK",OP_Liquor_Old!DF14)</f>
        <v>0</v>
      </c>
      <c r="R45" s="88">
        <f>IF(ISBLANK(OP_Liquor_Old!DO14),"##BLANK",OP_Liquor_Old!DO14)</f>
        <v>0</v>
      </c>
      <c r="S45" s="88">
        <f>IF(ISBLANK(OP_Liquor_Old!DX14),"##BLANK",OP_Liquor_Old!DX14)</f>
        <v>0</v>
      </c>
    </row>
    <row r="46" spans="2:19" ht="13.5" customHeight="1" x14ac:dyDescent="0.3">
      <c r="B46" t="str">
        <f>OP_Liquor_Old!ES8</f>
        <v>WWS01001SDT</v>
      </c>
      <c r="C46" t="str">
        <f>OP_Liquor_Old!$B$8</f>
        <v>Power</v>
      </c>
      <c r="D46" t="str">
        <f>OP_Liquor_Old!$C$8</f>
        <v>£m</v>
      </c>
      <c r="E46" s="84" t="s">
        <v>175</v>
      </c>
      <c r="F46" s="87">
        <f>IF(ISBLANK(OP_Liquor_Old!L8),"##BLANK",OP_Liquor_Old!L8)</f>
        <v>0.41599999999999998</v>
      </c>
      <c r="G46" s="87">
        <f>IF(ISBLANK(OP_Liquor_Old!U8),"##BLANK",OP_Liquor_Old!U8)</f>
        <v>0.70099999999999996</v>
      </c>
      <c r="H46" s="87">
        <f>IF(ISBLANK(OP_Liquor_Old!AD8),"##BLANK",OP_Liquor_Old!AD8)</f>
        <v>0.184</v>
      </c>
      <c r="I46" s="87">
        <f>IF(ISBLANK(OP_Liquor_Old!AM8),"##BLANK",OP_Liquor_Old!AM8)</f>
        <v>7.0000000000000001E-3</v>
      </c>
      <c r="J46" s="87">
        <f>IF(ISBLANK(OP_Liquor_Old!AV8),"##BLANK",OP_Liquor_Old!AV8)</f>
        <v>-6.4000000000000001E-2</v>
      </c>
      <c r="K46" s="87">
        <f>IF(ISBLANK(OP_Liquor_Old!BE8),"##BLANK",OP_Liquor_Old!BE8)</f>
        <v>-0.33500000000000002</v>
      </c>
      <c r="L46" s="87">
        <f>IF(ISBLANK(OP_Liquor_Old!BN8),"##BLANK",OP_Liquor_Old!BN8)</f>
        <v>1.1220000000000001</v>
      </c>
      <c r="M46" s="87">
        <f>IF(ISBLANK(OP_Liquor_Old!BW8),"##BLANK",OP_Liquor_Old!BW8)</f>
        <v>0.91</v>
      </c>
      <c r="N46" s="87">
        <f>IF(ISBLANK(OP_Liquor_Old!CF8),"##BLANK",OP_Liquor_Old!CF8)</f>
        <v>1.3169999999999999</v>
      </c>
      <c r="O46" s="87">
        <f>IF(ISBLANK(OP_Liquor_Old!CO8),"##BLANK",OP_Liquor_Old!CO8)</f>
        <v>2.3079999999999998</v>
      </c>
      <c r="P46" s="88">
        <f>IF(ISBLANK(OP_Liquor_Old!CX8),"##BLANK",OP_Liquor_Old!CX8)</f>
        <v>0.18099999999999999</v>
      </c>
      <c r="Q46" s="88">
        <f>IF(ISBLANK(OP_Liquor_Old!DG8),"##BLANK",OP_Liquor_Old!DG8)</f>
        <v>1.6890000000000001</v>
      </c>
      <c r="R46" s="88">
        <f>IF(ISBLANK(OP_Liquor_Old!DP8),"##BLANK",OP_Liquor_Old!DP8)</f>
        <v>1.732</v>
      </c>
      <c r="S46" s="88">
        <f>IF(ISBLANK(OP_Liquor_Old!DY8),"##BLANK",OP_Liquor_Old!DY8)</f>
        <v>1.8480000000000001</v>
      </c>
    </row>
    <row r="47" spans="2:19" ht="13.5" customHeight="1" x14ac:dyDescent="0.3">
      <c r="B47" t="str">
        <f>OP_Liquor_Old!ES9</f>
        <v>WWS01002SDT</v>
      </c>
      <c r="C47" t="str">
        <f>OP_Liquor_Old!$B$9</f>
        <v>Income treated as negative expenditure</v>
      </c>
      <c r="D47" t="str">
        <f>OP_Liquor_Old!$C$9</f>
        <v>£m</v>
      </c>
      <c r="E47" s="84" t="s">
        <v>175</v>
      </c>
      <c r="F47" s="87">
        <f>IF(ISBLANK(OP_Liquor_Old!L9),"##BLANK",OP_Liquor_Old!L9)</f>
        <v>-2.145</v>
      </c>
      <c r="G47" s="87">
        <f>IF(ISBLANK(OP_Liquor_Old!U9),"##BLANK",OP_Liquor_Old!U9)</f>
        <v>-2.097</v>
      </c>
      <c r="H47" s="87">
        <f>IF(ISBLANK(OP_Liquor_Old!AD9),"##BLANK",OP_Liquor_Old!AD9)</f>
        <v>-1.6160000000000001</v>
      </c>
      <c r="I47" s="87">
        <f>IF(ISBLANK(OP_Liquor_Old!AM9),"##BLANK",OP_Liquor_Old!AM9)</f>
        <v>-1.8009999999999999</v>
      </c>
      <c r="J47" s="87">
        <f>IF(ISBLANK(OP_Liquor_Old!AV9),"##BLANK",OP_Liquor_Old!AV9)</f>
        <v>-2.0009999999999999</v>
      </c>
      <c r="K47" s="87">
        <f>IF(ISBLANK(OP_Liquor_Old!BE9),"##BLANK",OP_Liquor_Old!BE9)</f>
        <v>-2.46</v>
      </c>
      <c r="L47" s="87">
        <f>IF(ISBLANK(OP_Liquor_Old!BN9),"##BLANK",OP_Liquor_Old!BN9)</f>
        <v>-2.6629999999999998</v>
      </c>
      <c r="M47" s="87">
        <f>IF(ISBLANK(OP_Liquor_Old!BW9),"##BLANK",OP_Liquor_Old!BW9)</f>
        <v>-2.4809999999999999</v>
      </c>
      <c r="N47" s="87">
        <f>IF(ISBLANK(OP_Liquor_Old!CF9),"##BLANK",OP_Liquor_Old!CF9)</f>
        <v>-3.927</v>
      </c>
      <c r="O47" s="87">
        <f>IF(ISBLANK(OP_Liquor_Old!CO9),"##BLANK",OP_Liquor_Old!CO9)</f>
        <v>-6.1929999999999996</v>
      </c>
      <c r="P47" s="88">
        <f>IF(ISBLANK(OP_Liquor_Old!CX9),"##BLANK",OP_Liquor_Old!CX9)</f>
        <v>-9.6750000000000007</v>
      </c>
      <c r="Q47" s="88">
        <f>IF(ISBLANK(OP_Liquor_Old!DG9),"##BLANK",OP_Liquor_Old!DG9)</f>
        <v>-7.3940000000000001</v>
      </c>
      <c r="R47" s="88">
        <f>IF(ISBLANK(OP_Liquor_Old!DP9),"##BLANK",OP_Liquor_Old!DP9)</f>
        <v>-7.85</v>
      </c>
      <c r="S47" s="88">
        <f>IF(ISBLANK(OP_Liquor_Old!DY9),"##BLANK",OP_Liquor_Old!DY9)</f>
        <v>-8.2230000000000008</v>
      </c>
    </row>
    <row r="48" spans="2:19" ht="13.5" customHeight="1" x14ac:dyDescent="0.3">
      <c r="B48" t="str">
        <f>OP_Liquor_Old!ES10</f>
        <v>WWS01004SDT</v>
      </c>
      <c r="C48" t="str">
        <f>OP_Liquor_Old!$B$10</f>
        <v>Bulk discharge - recollected</v>
      </c>
      <c r="D48" t="str">
        <f>OP_Liquor_Old!$C$10</f>
        <v>£m</v>
      </c>
      <c r="E48" s="84" t="s">
        <v>175</v>
      </c>
      <c r="F48" s="87">
        <f>IF(ISBLANK(OP_Liquor_Old!L10),"##BLANK",OP_Liquor_Old!L10)</f>
        <v>0</v>
      </c>
      <c r="G48" s="87">
        <f>IF(ISBLANK(OP_Liquor_Old!U10),"##BLANK",OP_Liquor_Old!U10)</f>
        <v>0</v>
      </c>
      <c r="H48" s="87">
        <f>IF(ISBLANK(OP_Liquor_Old!AD10),"##BLANK",OP_Liquor_Old!AD10)</f>
        <v>0</v>
      </c>
      <c r="I48" s="87">
        <f>IF(ISBLANK(OP_Liquor_Old!AM10),"##BLANK",OP_Liquor_Old!AM10)</f>
        <v>0</v>
      </c>
      <c r="J48" s="87">
        <f>IF(ISBLANK(OP_Liquor_Old!AV10),"##BLANK",OP_Liquor_Old!AV10)</f>
        <v>0</v>
      </c>
      <c r="K48" s="87">
        <f>IF(ISBLANK(OP_Liquor_Old!BE10),"##BLANK",OP_Liquor_Old!BE10)</f>
        <v>-0.01</v>
      </c>
      <c r="L48" s="87">
        <f>IF(ISBLANK(OP_Liquor_Old!BN10),"##BLANK",OP_Liquor_Old!BN10)</f>
        <v>0</v>
      </c>
      <c r="M48" s="87">
        <f>IF(ISBLANK(OP_Liquor_Old!BW10),"##BLANK",OP_Liquor_Old!BW10)</f>
        <v>0</v>
      </c>
      <c r="N48" s="87">
        <f>IF(ISBLANK(OP_Liquor_Old!CF10),"##BLANK",OP_Liquor_Old!CF10)</f>
        <v>0</v>
      </c>
      <c r="O48" s="87">
        <f>IF(ISBLANK(OP_Liquor_Old!CO10),"##BLANK",OP_Liquor_Old!CO10)</f>
        <v>0</v>
      </c>
      <c r="P48" s="88">
        <f>IF(ISBLANK(OP_Liquor_Old!CX10),"##BLANK",OP_Liquor_Old!CX10)</f>
        <v>0</v>
      </c>
      <c r="Q48" s="88">
        <f>IF(ISBLANK(OP_Liquor_Old!DG10),"##BLANK",OP_Liquor_Old!DG10)</f>
        <v>0</v>
      </c>
      <c r="R48" s="88">
        <f>IF(ISBLANK(OP_Liquor_Old!DP10),"##BLANK",OP_Liquor_Old!DP10)</f>
        <v>0</v>
      </c>
      <c r="S48" s="88">
        <f>IF(ISBLANK(OP_Liquor_Old!DY10),"##BLANK",OP_Liquor_Old!DY10)</f>
        <v>0</v>
      </c>
    </row>
    <row r="49" spans="2:19" ht="13.5" customHeight="1" x14ac:dyDescent="0.3">
      <c r="B49" t="str">
        <f>OP_Liquor_Old!ES11</f>
        <v>WWS01005SDT</v>
      </c>
      <c r="C49" t="str">
        <f>OP_Liquor_Old!$B$11</f>
        <v>Renewals expensed in year (infrastructure)</v>
      </c>
      <c r="D49" t="str">
        <f>OP_Liquor_Old!$C$11</f>
        <v>£m</v>
      </c>
      <c r="E49" s="84" t="s">
        <v>175</v>
      </c>
      <c r="F49" s="87">
        <f>IF(ISBLANK(OP_Liquor_Old!L11),"##BLANK",OP_Liquor_Old!L11)</f>
        <v>0</v>
      </c>
      <c r="G49" s="87">
        <f>IF(ISBLANK(OP_Liquor_Old!U11),"##BLANK",OP_Liquor_Old!U11)</f>
        <v>0</v>
      </c>
      <c r="H49" s="87">
        <f>IF(ISBLANK(OP_Liquor_Old!AD11),"##BLANK",OP_Liquor_Old!AD11)</f>
        <v>0</v>
      </c>
      <c r="I49" s="87">
        <f>IF(ISBLANK(OP_Liquor_Old!AM11),"##BLANK",OP_Liquor_Old!AM11)</f>
        <v>0</v>
      </c>
      <c r="J49" s="87">
        <f>IF(ISBLANK(OP_Liquor_Old!AV11),"##BLANK",OP_Liquor_Old!AV11)</f>
        <v>0</v>
      </c>
      <c r="K49" s="87">
        <f>IF(ISBLANK(OP_Liquor_Old!BE11),"##BLANK",OP_Liquor_Old!BE11)</f>
        <v>0</v>
      </c>
      <c r="L49" s="87">
        <f>IF(ISBLANK(OP_Liquor_Old!BN11),"##BLANK",OP_Liquor_Old!BN11)</f>
        <v>0</v>
      </c>
      <c r="M49" s="87">
        <f>IF(ISBLANK(OP_Liquor_Old!BW11),"##BLANK",OP_Liquor_Old!BW11)</f>
        <v>0</v>
      </c>
      <c r="N49" s="87">
        <f>IF(ISBLANK(OP_Liquor_Old!CF11),"##BLANK",OP_Liquor_Old!CF11)</f>
        <v>0</v>
      </c>
      <c r="O49" s="87">
        <f>IF(ISBLANK(OP_Liquor_Old!CO11),"##BLANK",OP_Liquor_Old!CO11)</f>
        <v>0</v>
      </c>
      <c r="P49" s="88">
        <f>IF(ISBLANK(OP_Liquor_Old!CX11),"##BLANK",OP_Liquor_Old!CX11)</f>
        <v>0</v>
      </c>
      <c r="Q49" s="88">
        <f>IF(ISBLANK(OP_Liquor_Old!DG11),"##BLANK",OP_Liquor_Old!DG11)</f>
        <v>0.61899999999999999</v>
      </c>
      <c r="R49" s="88">
        <f>IF(ISBLANK(OP_Liquor_Old!DP11),"##BLANK",OP_Liquor_Old!DP11)</f>
        <v>0.57699999999999996</v>
      </c>
      <c r="S49" s="88">
        <f>IF(ISBLANK(OP_Liquor_Old!DY11),"##BLANK",OP_Liquor_Old!DY11)</f>
        <v>0.55600000000000005</v>
      </c>
    </row>
    <row r="50" spans="2:19" ht="13.5" customHeight="1" x14ac:dyDescent="0.3">
      <c r="B50" t="str">
        <f>OP_Liquor_Old!ES12</f>
        <v>WWS01006SDT</v>
      </c>
      <c r="C50" t="str">
        <f>OP_Liquor_Old!$B$12</f>
        <v>Renewals expensed in year (non-infrastructure)</v>
      </c>
      <c r="D50" t="str">
        <f>OP_Liquor_Old!$C$12</f>
        <v>£m</v>
      </c>
      <c r="E50" s="84" t="s">
        <v>175</v>
      </c>
      <c r="F50" s="87">
        <f>IF(ISBLANK(OP_Liquor_Old!L12),"##BLANK",OP_Liquor_Old!L12)</f>
        <v>0</v>
      </c>
      <c r="G50" s="87">
        <f>IF(ISBLANK(OP_Liquor_Old!U12),"##BLANK",OP_Liquor_Old!U12)</f>
        <v>0</v>
      </c>
      <c r="H50" s="87">
        <f>IF(ISBLANK(OP_Liquor_Old!AD12),"##BLANK",OP_Liquor_Old!AD12)</f>
        <v>0</v>
      </c>
      <c r="I50" s="87">
        <f>IF(ISBLANK(OP_Liquor_Old!AM12),"##BLANK",OP_Liquor_Old!AM12)</f>
        <v>0</v>
      </c>
      <c r="J50" s="87">
        <f>IF(ISBLANK(OP_Liquor_Old!AV12),"##BLANK",OP_Liquor_Old!AV12)</f>
        <v>0</v>
      </c>
      <c r="K50" s="87">
        <f>IF(ISBLANK(OP_Liquor_Old!BE12),"##BLANK",OP_Liquor_Old!BE12)</f>
        <v>0</v>
      </c>
      <c r="L50" s="87">
        <f>IF(ISBLANK(OP_Liquor_Old!BN12),"##BLANK",OP_Liquor_Old!BN12)</f>
        <v>0</v>
      </c>
      <c r="M50" s="87">
        <f>IF(ISBLANK(OP_Liquor_Old!BW12),"##BLANK",OP_Liquor_Old!BW12)</f>
        <v>0</v>
      </c>
      <c r="N50" s="87">
        <f>IF(ISBLANK(OP_Liquor_Old!CF12),"##BLANK",OP_Liquor_Old!CF12)</f>
        <v>0</v>
      </c>
      <c r="O50" s="87">
        <f>IF(ISBLANK(OP_Liquor_Old!CO12),"##BLANK",OP_Liquor_Old!CO12)</f>
        <v>0</v>
      </c>
      <c r="P50" s="88">
        <f>IF(ISBLANK(OP_Liquor_Old!CX12),"##BLANK",OP_Liquor_Old!CX12)</f>
        <v>0</v>
      </c>
      <c r="Q50" s="88">
        <f>IF(ISBLANK(OP_Liquor_Old!DG12),"##BLANK",OP_Liquor_Old!DG12)</f>
        <v>0</v>
      </c>
      <c r="R50" s="88">
        <f>IF(ISBLANK(OP_Liquor_Old!DP12),"##BLANK",OP_Liquor_Old!DP12)</f>
        <v>0</v>
      </c>
      <c r="S50" s="88">
        <f>IF(ISBLANK(OP_Liquor_Old!DY12),"##BLANK",OP_Liquor_Old!DY12)</f>
        <v>0</v>
      </c>
    </row>
    <row r="51" spans="2:19" ht="13.5" customHeight="1" x14ac:dyDescent="0.3">
      <c r="B51" t="str">
        <f>OP_Liquor_Old!ES13</f>
        <v>WWS01007SDT</v>
      </c>
      <c r="C51" t="str">
        <f>OP_Liquor_Old!$B$13</f>
        <v>Other operating expenditure</v>
      </c>
      <c r="D51" t="str">
        <f>OP_Liquor_Old!$C$13</f>
        <v>£m</v>
      </c>
      <c r="E51" s="84" t="s">
        <v>175</v>
      </c>
      <c r="F51" s="87">
        <f>IF(ISBLANK(OP_Liquor_Old!L13),"##BLANK",OP_Liquor_Old!L13)</f>
        <v>5.3479999999999999</v>
      </c>
      <c r="G51" s="87">
        <f>IF(ISBLANK(OP_Liquor_Old!U13),"##BLANK",OP_Liquor_Old!U13)</f>
        <v>5.7779999999999996</v>
      </c>
      <c r="H51" s="87">
        <f>IF(ISBLANK(OP_Liquor_Old!AD13),"##BLANK",OP_Liquor_Old!AD13)</f>
        <v>5.3920000000000003</v>
      </c>
      <c r="I51" s="87">
        <f>IF(ISBLANK(OP_Liquor_Old!AM13),"##BLANK",OP_Liquor_Old!AM13)</f>
        <v>6.3209999999999997</v>
      </c>
      <c r="J51" s="87">
        <f>IF(ISBLANK(OP_Liquor_Old!AV13),"##BLANK",OP_Liquor_Old!AV13)</f>
        <v>5.5190000000000001</v>
      </c>
      <c r="K51" s="87">
        <f>IF(ISBLANK(OP_Liquor_Old!BE13),"##BLANK",OP_Liquor_Old!BE13)</f>
        <v>7.0620000000000003</v>
      </c>
      <c r="L51" s="87">
        <f>IF(ISBLANK(OP_Liquor_Old!BN13),"##BLANK",OP_Liquor_Old!BN13)</f>
        <v>10.1</v>
      </c>
      <c r="M51" s="87">
        <f>IF(ISBLANK(OP_Liquor_Old!BW13),"##BLANK",OP_Liquor_Old!BW13)</f>
        <v>9.3539999999999992</v>
      </c>
      <c r="N51" s="87">
        <f>IF(ISBLANK(OP_Liquor_Old!CF13),"##BLANK",OP_Liquor_Old!CF13)</f>
        <v>9.0419999999999998</v>
      </c>
      <c r="O51" s="87">
        <f>IF(ISBLANK(OP_Liquor_Old!CO13),"##BLANK",OP_Liquor_Old!CO13)</f>
        <v>10.519</v>
      </c>
      <c r="P51" s="88">
        <f>IF(ISBLANK(OP_Liquor_Old!CX13),"##BLANK",OP_Liquor_Old!CX13)</f>
        <v>11.943</v>
      </c>
      <c r="Q51" s="88">
        <f>IF(ISBLANK(OP_Liquor_Old!DG13),"##BLANK",OP_Liquor_Old!DG13)</f>
        <v>10.592000000000001</v>
      </c>
      <c r="R51" s="88">
        <f>IF(ISBLANK(OP_Liquor_Old!DP13),"##BLANK",OP_Liquor_Old!DP13)</f>
        <v>11.15</v>
      </c>
      <c r="S51" s="88">
        <f>IF(ISBLANK(OP_Liquor_Old!DY13),"##BLANK",OP_Liquor_Old!DY13)</f>
        <v>12.016</v>
      </c>
    </row>
    <row r="52" spans="2:19" ht="13.5" customHeight="1" x14ac:dyDescent="0.3">
      <c r="B52" t="str">
        <f>OP_Liquor_Old!ES14</f>
        <v>WWS1008SDT</v>
      </c>
      <c r="C52" t="str">
        <f>OP_Liquor_Old!$B$14</f>
        <v>Local authority and Cumulo rates</v>
      </c>
      <c r="D52" t="str">
        <f>OP_Liquor_Old!$C$14</f>
        <v>£m</v>
      </c>
      <c r="E52" s="84" t="s">
        <v>175</v>
      </c>
      <c r="F52" s="87">
        <f>IF(ISBLANK(OP_Liquor_Old!L14),"##BLANK",OP_Liquor_Old!L14)</f>
        <v>0.73299999999999998</v>
      </c>
      <c r="G52" s="87">
        <f>IF(ISBLANK(OP_Liquor_Old!U14),"##BLANK",OP_Liquor_Old!U14)</f>
        <v>0.71899999999999997</v>
      </c>
      <c r="H52" s="87">
        <f>IF(ISBLANK(OP_Liquor_Old!AD14),"##BLANK",OP_Liquor_Old!AD14)</f>
        <v>0.73599999999999999</v>
      </c>
      <c r="I52" s="87">
        <f>IF(ISBLANK(OP_Liquor_Old!AM14),"##BLANK",OP_Liquor_Old!AM14)</f>
        <v>0.78</v>
      </c>
      <c r="J52" s="87">
        <f>IF(ISBLANK(OP_Liquor_Old!AV14),"##BLANK",OP_Liquor_Old!AV14)</f>
        <v>0.6</v>
      </c>
      <c r="K52" s="87">
        <f>IF(ISBLANK(OP_Liquor_Old!BE14),"##BLANK",OP_Liquor_Old!BE14)</f>
        <v>0.59</v>
      </c>
      <c r="L52" s="87">
        <f>IF(ISBLANK(OP_Liquor_Old!BN14),"##BLANK",OP_Liquor_Old!BN14)</f>
        <v>0.53700000000000003</v>
      </c>
      <c r="M52" s="87">
        <f>IF(ISBLANK(OP_Liquor_Old!BW14),"##BLANK",OP_Liquor_Old!BW14)</f>
        <v>0.33400000000000002</v>
      </c>
      <c r="N52" s="87">
        <f>IF(ISBLANK(OP_Liquor_Old!CF14),"##BLANK",OP_Liquor_Old!CF14)</f>
        <v>0.375</v>
      </c>
      <c r="O52" s="87">
        <f>IF(ISBLANK(OP_Liquor_Old!CO14),"##BLANK",OP_Liquor_Old!CO14)</f>
        <v>0.63300000000000001</v>
      </c>
      <c r="P52" s="88">
        <f>IF(ISBLANK(OP_Liquor_Old!CX14),"##BLANK",OP_Liquor_Old!CX14)</f>
        <v>0.57899999999999996</v>
      </c>
      <c r="Q52" s="88">
        <f>IF(ISBLANK(OP_Liquor_Old!DG14),"##BLANK",OP_Liquor_Old!DG14)</f>
        <v>0.83899999999999997</v>
      </c>
      <c r="R52" s="88">
        <f>IF(ISBLANK(OP_Liquor_Old!DP14),"##BLANK",OP_Liquor_Old!DP14)</f>
        <v>0.88900000000000001</v>
      </c>
      <c r="S52" s="88">
        <f>IF(ISBLANK(OP_Liquor_Old!DY14),"##BLANK",OP_Liquor_Old!DY14)</f>
        <v>0.91500000000000004</v>
      </c>
    </row>
    <row r="53" spans="2:19" ht="13.5" customHeight="1" x14ac:dyDescent="0.3">
      <c r="B53" t="str">
        <f>OP_Liquor_Old!ES17</f>
        <v>B0002BIOTRCHG</v>
      </c>
      <c r="C53" t="str">
        <f>OP_Liquor_Old!$EL$17</f>
        <v>Recharge to Bioresources by network plus for costs of handling and treating bioresources liquors</v>
      </c>
      <c r="D53" t="str">
        <f>OP_Liquor_Old!$C$17</f>
        <v>£m</v>
      </c>
      <c r="E53" s="84" t="s">
        <v>175</v>
      </c>
      <c r="F53" s="87">
        <f>IF(ISBLANK(OP_Liquor_Old!L17),"##BLANK",OP_Liquor_Old!L17)</f>
        <v>0</v>
      </c>
      <c r="G53" s="87">
        <f>IF(ISBLANK(OP_Liquor_Old!U17),"##BLANK",OP_Liquor_Old!U17)</f>
        <v>0</v>
      </c>
      <c r="H53" s="87">
        <f>IF(ISBLANK(OP_Liquor_Old!AD17),"##BLANK",OP_Liquor_Old!AD17)</f>
        <v>0</v>
      </c>
      <c r="I53" s="87">
        <f>IF(ISBLANK(OP_Liquor_Old!AM17),"##BLANK",OP_Liquor_Old!AM17)</f>
        <v>0</v>
      </c>
      <c r="J53" s="87">
        <f>IF(ISBLANK(OP_Liquor_Old!AV17),"##BLANK",OP_Liquor_Old!AV17)</f>
        <v>0.17699999999999999</v>
      </c>
      <c r="K53" s="87">
        <f>IF(ISBLANK(OP_Liquor_Old!BE17),"##BLANK",OP_Liquor_Old!BE17)</f>
        <v>4.4800000000000004</v>
      </c>
      <c r="L53" s="87">
        <f>IF(ISBLANK(OP_Liquor_Old!BN17),"##BLANK",OP_Liquor_Old!BN17)</f>
        <v>4.0540000000000003</v>
      </c>
      <c r="M53" s="87">
        <f>IF(ISBLANK(OP_Liquor_Old!BW17),"##BLANK",OP_Liquor_Old!BW17)</f>
        <v>4.7240000000000002</v>
      </c>
      <c r="N53" s="87">
        <f>IF(ISBLANK(OP_Liquor_Old!CF17),"##BLANK",OP_Liquor_Old!CF17)</f>
        <v>5.4249999999999998</v>
      </c>
      <c r="O53" s="87">
        <f>IF(ISBLANK(OP_Liquor_Old!CO17),"##BLANK",OP_Liquor_Old!CO17)</f>
        <v>4.5229999999999997</v>
      </c>
      <c r="P53" s="87">
        <f>IF(ISBLANK(OP_Liquor_Old!CX17),"##BLANK",OP_Liquor_Old!CX17)</f>
        <v>5.399</v>
      </c>
      <c r="Q53" s="87">
        <f>IF(ISBLANK(OP_Liquor_Old!DG17),"##BLANK",OP_Liquor_Old!DG17)</f>
        <v>0</v>
      </c>
      <c r="R53" s="87">
        <f>IF(ISBLANK(OP_Liquor_Old!DP17),"##BLANK",OP_Liquor_Old!DP17)</f>
        <v>0</v>
      </c>
      <c r="S53" s="87">
        <f>IF(ISBLANK(OP_Liquor_Old!DY17),"##BLANK",OP_Liquor_Old!DY17)</f>
        <v>0</v>
      </c>
    </row>
    <row r="54" spans="2:19" ht="13.5" customHeight="1" x14ac:dyDescent="0.3">
      <c r="B54" t="str">
        <f>OP_Liquor_Old!ET8</f>
        <v>WWS01001SDD</v>
      </c>
      <c r="C54" t="str">
        <f>OP_Liquor_Old!$B$8</f>
        <v>Power</v>
      </c>
      <c r="D54" t="str">
        <f>OP_Liquor_Old!$C$8</f>
        <v>£m</v>
      </c>
      <c r="E54" s="84" t="s">
        <v>175</v>
      </c>
      <c r="F54" s="87">
        <f>IF(ISBLANK(OP_Liquor_Old!M8),"##BLANK",OP_Liquor_Old!M8)</f>
        <v>0</v>
      </c>
      <c r="G54" s="87">
        <f>IF(ISBLANK(OP_Liquor_Old!V8),"##BLANK",OP_Liquor_Old!V8)</f>
        <v>0</v>
      </c>
      <c r="H54" s="87">
        <f>IF(ISBLANK(OP_Liquor_Old!AE8),"##BLANK",OP_Liquor_Old!AE8)</f>
        <v>0</v>
      </c>
      <c r="I54" s="87">
        <f>IF(ISBLANK(OP_Liquor_Old!AN8),"##BLANK",OP_Liquor_Old!AN8)</f>
        <v>4.0000000000000001E-3</v>
      </c>
      <c r="J54" s="87">
        <f>IF(ISBLANK(OP_Liquor_Old!AW8),"##BLANK",OP_Liquor_Old!AW8)</f>
        <v>0</v>
      </c>
      <c r="K54" s="87">
        <f>IF(ISBLANK(OP_Liquor_Old!BF8),"##BLANK",OP_Liquor_Old!BF8)</f>
        <v>0</v>
      </c>
      <c r="L54" s="87">
        <f>IF(ISBLANK(OP_Liquor_Old!BO8),"##BLANK",OP_Liquor_Old!BO8)</f>
        <v>0</v>
      </c>
      <c r="M54" s="87">
        <f>IF(ISBLANK(OP_Liquor_Old!BX8),"##BLANK",OP_Liquor_Old!BX8)</f>
        <v>2E-3</v>
      </c>
      <c r="N54" s="87">
        <f>IF(ISBLANK(OP_Liquor_Old!CG8),"##BLANK",OP_Liquor_Old!CG8)</f>
        <v>0.03</v>
      </c>
      <c r="O54" s="87">
        <f>IF(ISBLANK(OP_Liquor_Old!CP8),"##BLANK",OP_Liquor_Old!CP8)</f>
        <v>1.9E-2</v>
      </c>
      <c r="P54" s="88">
        <f>IF(ISBLANK(OP_Liquor_Old!CY8),"##BLANK",OP_Liquor_Old!CY8)</f>
        <v>2.1999999999999999E-2</v>
      </c>
      <c r="Q54" s="88">
        <f>IF(ISBLANK(OP_Liquor_Old!DH8),"##BLANK",OP_Liquor_Old!DH8)</f>
        <v>0</v>
      </c>
      <c r="R54" s="88">
        <f>IF(ISBLANK(OP_Liquor_Old!DQ8),"##BLANK",OP_Liquor_Old!DQ8)</f>
        <v>0</v>
      </c>
      <c r="S54" s="88">
        <f>IF(ISBLANK(OP_Liquor_Old!DZ8),"##BLANK",OP_Liquor_Old!DZ8)</f>
        <v>0</v>
      </c>
    </row>
    <row r="55" spans="2:19" ht="13.5" customHeight="1" x14ac:dyDescent="0.3">
      <c r="B55" t="str">
        <f>OP_Liquor_Old!ET9</f>
        <v>WWS01002SDD</v>
      </c>
      <c r="C55" t="str">
        <f>OP_Liquor_Old!$B$9</f>
        <v>Income treated as negative expenditure</v>
      </c>
      <c r="D55" t="str">
        <f>OP_Liquor_Old!$C$9</f>
        <v>£m</v>
      </c>
      <c r="E55" s="84" t="s">
        <v>175</v>
      </c>
      <c r="F55" s="87">
        <f>IF(ISBLANK(OP_Liquor_Old!M9),"##BLANK",OP_Liquor_Old!M9)</f>
        <v>0</v>
      </c>
      <c r="G55" s="87">
        <f>IF(ISBLANK(OP_Liquor_Old!V9),"##BLANK",OP_Liquor_Old!V9)</f>
        <v>0</v>
      </c>
      <c r="H55" s="87">
        <f>IF(ISBLANK(OP_Liquor_Old!AE9),"##BLANK",OP_Liquor_Old!AE9)</f>
        <v>0</v>
      </c>
      <c r="I55" s="87">
        <f>IF(ISBLANK(OP_Liquor_Old!AN9),"##BLANK",OP_Liquor_Old!AN9)</f>
        <v>0</v>
      </c>
      <c r="J55" s="87">
        <f>IF(ISBLANK(OP_Liquor_Old!AW9),"##BLANK",OP_Liquor_Old!AW9)</f>
        <v>0</v>
      </c>
      <c r="K55" s="87">
        <f>IF(ISBLANK(OP_Liquor_Old!BF9),"##BLANK",OP_Liquor_Old!BF9)</f>
        <v>0</v>
      </c>
      <c r="L55" s="87">
        <f>IF(ISBLANK(OP_Liquor_Old!BO9),"##BLANK",OP_Liquor_Old!BO9)</f>
        <v>0</v>
      </c>
      <c r="M55" s="87">
        <f>IF(ISBLANK(OP_Liquor_Old!BX9),"##BLANK",OP_Liquor_Old!BX9)</f>
        <v>-4.0000000000000001E-3</v>
      </c>
      <c r="N55" s="87">
        <f>IF(ISBLANK(OP_Liquor_Old!CG9),"##BLANK",OP_Liquor_Old!CG9)</f>
        <v>0</v>
      </c>
      <c r="O55" s="87">
        <f>IF(ISBLANK(OP_Liquor_Old!CP9),"##BLANK",OP_Liquor_Old!CP9)</f>
        <v>0</v>
      </c>
      <c r="P55" s="88">
        <f>IF(ISBLANK(OP_Liquor_Old!CY9),"##BLANK",OP_Liquor_Old!CY9)</f>
        <v>0</v>
      </c>
      <c r="Q55" s="88">
        <f>IF(ISBLANK(OP_Liquor_Old!DH9),"##BLANK",OP_Liquor_Old!DH9)</f>
        <v>0</v>
      </c>
      <c r="R55" s="88">
        <f>IF(ISBLANK(OP_Liquor_Old!DQ9),"##BLANK",OP_Liquor_Old!DQ9)</f>
        <v>0</v>
      </c>
      <c r="S55" s="88">
        <f>IF(ISBLANK(OP_Liquor_Old!DZ9),"##BLANK",OP_Liquor_Old!DZ9)</f>
        <v>0</v>
      </c>
    </row>
    <row r="56" spans="2:19" ht="13.5" customHeight="1" x14ac:dyDescent="0.3">
      <c r="B56" t="str">
        <f>OP_Liquor_Old!ET10</f>
        <v>WWS01004SDD</v>
      </c>
      <c r="C56" t="str">
        <f>OP_Liquor_Old!$B$10</f>
        <v>Bulk discharge - recollected</v>
      </c>
      <c r="D56" t="str">
        <f>OP_Liquor_Old!$C$10</f>
        <v>£m</v>
      </c>
      <c r="E56" s="84" t="s">
        <v>175</v>
      </c>
      <c r="F56" s="87">
        <f>IF(ISBLANK(OP_Liquor_Old!M10),"##BLANK",OP_Liquor_Old!M10)</f>
        <v>0</v>
      </c>
      <c r="G56" s="87">
        <f>IF(ISBLANK(OP_Liquor_Old!V10),"##BLANK",OP_Liquor_Old!V10)</f>
        <v>0</v>
      </c>
      <c r="H56" s="87">
        <f>IF(ISBLANK(OP_Liquor_Old!AE10),"##BLANK",OP_Liquor_Old!AE10)</f>
        <v>0</v>
      </c>
      <c r="I56" s="87">
        <f>IF(ISBLANK(OP_Liquor_Old!AN10),"##BLANK",OP_Liquor_Old!AN10)</f>
        <v>0</v>
      </c>
      <c r="J56" s="87">
        <f>IF(ISBLANK(OP_Liquor_Old!AW10),"##BLANK",OP_Liquor_Old!AW10)</f>
        <v>0</v>
      </c>
      <c r="K56" s="87">
        <f>IF(ISBLANK(OP_Liquor_Old!BF10),"##BLANK",OP_Liquor_Old!BF10)</f>
        <v>0</v>
      </c>
      <c r="L56" s="87">
        <f>IF(ISBLANK(OP_Liquor_Old!BO10),"##BLANK",OP_Liquor_Old!BO10)</f>
        <v>0</v>
      </c>
      <c r="M56" s="87">
        <f>IF(ISBLANK(OP_Liquor_Old!BX10),"##BLANK",OP_Liquor_Old!BX10)</f>
        <v>0</v>
      </c>
      <c r="N56" s="87">
        <f>IF(ISBLANK(OP_Liquor_Old!CG10),"##BLANK",OP_Liquor_Old!CG10)</f>
        <v>0</v>
      </c>
      <c r="O56" s="87">
        <f>IF(ISBLANK(OP_Liquor_Old!CP10),"##BLANK",OP_Liquor_Old!CP10)</f>
        <v>0</v>
      </c>
      <c r="P56" s="88">
        <f>IF(ISBLANK(OP_Liquor_Old!CY10),"##BLANK",OP_Liquor_Old!CY10)</f>
        <v>0</v>
      </c>
      <c r="Q56" s="88">
        <f>IF(ISBLANK(OP_Liquor_Old!DH10),"##BLANK",OP_Liquor_Old!DH10)</f>
        <v>0</v>
      </c>
      <c r="R56" s="88">
        <f>IF(ISBLANK(OP_Liquor_Old!DQ10),"##BLANK",OP_Liquor_Old!DQ10)</f>
        <v>0</v>
      </c>
      <c r="S56" s="88">
        <f>IF(ISBLANK(OP_Liquor_Old!DZ10),"##BLANK",OP_Liquor_Old!DZ10)</f>
        <v>0</v>
      </c>
    </row>
    <row r="57" spans="2:19" ht="13.5" customHeight="1" x14ac:dyDescent="0.3">
      <c r="B57" t="str">
        <f>OP_Liquor_Old!ET11</f>
        <v>WWS01005SDD</v>
      </c>
      <c r="C57" t="str">
        <f>OP_Liquor_Old!$B$11</f>
        <v>Renewals expensed in year (infrastructure)</v>
      </c>
      <c r="D57" t="str">
        <f>OP_Liquor_Old!$C$11</f>
        <v>£m</v>
      </c>
      <c r="E57" s="84" t="s">
        <v>175</v>
      </c>
      <c r="F57" s="87">
        <f>IF(ISBLANK(OP_Liquor_Old!M11),"##BLANK",OP_Liquor_Old!M11)</f>
        <v>0</v>
      </c>
      <c r="G57" s="87">
        <f>IF(ISBLANK(OP_Liquor_Old!V11),"##BLANK",OP_Liquor_Old!V11)</f>
        <v>0</v>
      </c>
      <c r="H57" s="87">
        <f>IF(ISBLANK(OP_Liquor_Old!AE11),"##BLANK",OP_Liquor_Old!AE11)</f>
        <v>0</v>
      </c>
      <c r="I57" s="87">
        <f>IF(ISBLANK(OP_Liquor_Old!AN11),"##BLANK",OP_Liquor_Old!AN11)</f>
        <v>0</v>
      </c>
      <c r="J57" s="87">
        <f>IF(ISBLANK(OP_Liquor_Old!AW11),"##BLANK",OP_Liquor_Old!AW11)</f>
        <v>0</v>
      </c>
      <c r="K57" s="87">
        <f>IF(ISBLANK(OP_Liquor_Old!BF11),"##BLANK",OP_Liquor_Old!BF11)</f>
        <v>0</v>
      </c>
      <c r="L57" s="87">
        <f>IF(ISBLANK(OP_Liquor_Old!BO11),"##BLANK",OP_Liquor_Old!BO11)</f>
        <v>0</v>
      </c>
      <c r="M57" s="87">
        <f>IF(ISBLANK(OP_Liquor_Old!BX11),"##BLANK",OP_Liquor_Old!BX11)</f>
        <v>0</v>
      </c>
      <c r="N57" s="87">
        <f>IF(ISBLANK(OP_Liquor_Old!CG11),"##BLANK",OP_Liquor_Old!CG11)</f>
        <v>0</v>
      </c>
      <c r="O57" s="87">
        <f>IF(ISBLANK(OP_Liquor_Old!CP11),"##BLANK",OP_Liquor_Old!CP11)</f>
        <v>0</v>
      </c>
      <c r="P57" s="88">
        <f>IF(ISBLANK(OP_Liquor_Old!CY11),"##BLANK",OP_Liquor_Old!CY11)</f>
        <v>0</v>
      </c>
      <c r="Q57" s="88">
        <f>IF(ISBLANK(OP_Liquor_Old!DH11),"##BLANK",OP_Liquor_Old!DH11)</f>
        <v>0.10299999999999999</v>
      </c>
      <c r="R57" s="88">
        <f>IF(ISBLANK(OP_Liquor_Old!DQ11),"##BLANK",OP_Liquor_Old!DQ11)</f>
        <v>9.7000000000000003E-2</v>
      </c>
      <c r="S57" s="88">
        <f>IF(ISBLANK(OP_Liquor_Old!DZ11),"##BLANK",OP_Liquor_Old!DZ11)</f>
        <v>9.1999999999999998E-2</v>
      </c>
    </row>
    <row r="58" spans="2:19" ht="13.5" customHeight="1" x14ac:dyDescent="0.3">
      <c r="B58" t="str">
        <f>OP_Liquor_Old!ET12</f>
        <v>WWS01006SDD</v>
      </c>
      <c r="C58" t="str">
        <f>OP_Liquor_Old!$B$12</f>
        <v>Renewals expensed in year (non-infrastructure)</v>
      </c>
      <c r="D58" t="str">
        <f>OP_Liquor_Old!$C$12</f>
        <v>£m</v>
      </c>
      <c r="E58" s="84" t="s">
        <v>175</v>
      </c>
      <c r="F58" s="87">
        <f>IF(ISBLANK(OP_Liquor_Old!M12),"##BLANK",OP_Liquor_Old!M12)</f>
        <v>0</v>
      </c>
      <c r="G58" s="87">
        <f>IF(ISBLANK(OP_Liquor_Old!V12),"##BLANK",OP_Liquor_Old!V12)</f>
        <v>0</v>
      </c>
      <c r="H58" s="87">
        <f>IF(ISBLANK(OP_Liquor_Old!AE12),"##BLANK",OP_Liquor_Old!AE12)</f>
        <v>0</v>
      </c>
      <c r="I58" s="87">
        <f>IF(ISBLANK(OP_Liquor_Old!AN12),"##BLANK",OP_Liquor_Old!AN12)</f>
        <v>0</v>
      </c>
      <c r="J58" s="87">
        <f>IF(ISBLANK(OP_Liquor_Old!AW12),"##BLANK",OP_Liquor_Old!AW12)</f>
        <v>0</v>
      </c>
      <c r="K58" s="87">
        <f>IF(ISBLANK(OP_Liquor_Old!BF12),"##BLANK",OP_Liquor_Old!BF12)</f>
        <v>0</v>
      </c>
      <c r="L58" s="87">
        <f>IF(ISBLANK(OP_Liquor_Old!BO12),"##BLANK",OP_Liquor_Old!BO12)</f>
        <v>0</v>
      </c>
      <c r="M58" s="87">
        <f>IF(ISBLANK(OP_Liquor_Old!BX12),"##BLANK",OP_Liquor_Old!BX12)</f>
        <v>0</v>
      </c>
      <c r="N58" s="87">
        <f>IF(ISBLANK(OP_Liquor_Old!CG12),"##BLANK",OP_Liquor_Old!CG12)</f>
        <v>0</v>
      </c>
      <c r="O58" s="87">
        <f>IF(ISBLANK(OP_Liquor_Old!CP12),"##BLANK",OP_Liquor_Old!CP12)</f>
        <v>0</v>
      </c>
      <c r="P58" s="88">
        <f>IF(ISBLANK(OP_Liquor_Old!CY12),"##BLANK",OP_Liquor_Old!CY12)</f>
        <v>0</v>
      </c>
      <c r="Q58" s="88">
        <f>IF(ISBLANK(OP_Liquor_Old!DH12),"##BLANK",OP_Liquor_Old!DH12)</f>
        <v>0</v>
      </c>
      <c r="R58" s="88">
        <f>IF(ISBLANK(OP_Liquor_Old!DQ12),"##BLANK",OP_Liquor_Old!DQ12)</f>
        <v>0.50700000000000001</v>
      </c>
      <c r="S58" s="88">
        <f>IF(ISBLANK(OP_Liquor_Old!DZ12),"##BLANK",OP_Liquor_Old!DZ12)</f>
        <v>0</v>
      </c>
    </row>
    <row r="59" spans="2:19" ht="13.5" customHeight="1" x14ac:dyDescent="0.3">
      <c r="B59" t="str">
        <f>OP_Liquor_Old!ET13</f>
        <v>WWS01007SDD</v>
      </c>
      <c r="C59" t="str">
        <f>OP_Liquor_Old!$B$13</f>
        <v>Other operating expenditure</v>
      </c>
      <c r="D59" t="str">
        <f>OP_Liquor_Old!$C$13</f>
        <v>£m</v>
      </c>
      <c r="E59" s="84" t="s">
        <v>175</v>
      </c>
      <c r="F59" s="87">
        <f>IF(ISBLANK(OP_Liquor_Old!M13),"##BLANK",OP_Liquor_Old!M13)</f>
        <v>3.1429999999999998</v>
      </c>
      <c r="G59" s="87">
        <f>IF(ISBLANK(OP_Liquor_Old!V13),"##BLANK",OP_Liquor_Old!V13)</f>
        <v>3.7959999999999998</v>
      </c>
      <c r="H59" s="87">
        <f>IF(ISBLANK(OP_Liquor_Old!AE13),"##BLANK",OP_Liquor_Old!AE13)</f>
        <v>3.7930000000000001</v>
      </c>
      <c r="I59" s="87">
        <f>IF(ISBLANK(OP_Liquor_Old!AN13),"##BLANK",OP_Liquor_Old!AN13)</f>
        <v>3.6259999999999999</v>
      </c>
      <c r="J59" s="87">
        <f>IF(ISBLANK(OP_Liquor_Old!AW13),"##BLANK",OP_Liquor_Old!AW13)</f>
        <v>3.492</v>
      </c>
      <c r="K59" s="87">
        <f>IF(ISBLANK(OP_Liquor_Old!BF13),"##BLANK",OP_Liquor_Old!BF13)</f>
        <v>3.952</v>
      </c>
      <c r="L59" s="87">
        <f>IF(ISBLANK(OP_Liquor_Old!BO13),"##BLANK",OP_Liquor_Old!BO13)</f>
        <v>4.5449999999999999</v>
      </c>
      <c r="M59" s="87">
        <f>IF(ISBLANK(OP_Liquor_Old!BX13),"##BLANK",OP_Liquor_Old!BX13)</f>
        <v>5.2649999999999997</v>
      </c>
      <c r="N59" s="87">
        <f>IF(ISBLANK(OP_Liquor_Old!CG13),"##BLANK",OP_Liquor_Old!CG13)</f>
        <v>4.5330000000000004</v>
      </c>
      <c r="O59" s="87">
        <f>IF(ISBLANK(OP_Liquor_Old!CP13),"##BLANK",OP_Liquor_Old!CP13)</f>
        <v>4.3949999999999996</v>
      </c>
      <c r="P59" s="88">
        <f>IF(ISBLANK(OP_Liquor_Old!CY13),"##BLANK",OP_Liquor_Old!CY13)</f>
        <v>4.3650000000000002</v>
      </c>
      <c r="Q59" s="88">
        <f>IF(ISBLANK(OP_Liquor_Old!DH13),"##BLANK",OP_Liquor_Old!DH13)</f>
        <v>7.6150000000000002</v>
      </c>
      <c r="R59" s="88">
        <f>IF(ISBLANK(OP_Liquor_Old!DQ13),"##BLANK",OP_Liquor_Old!DQ13)</f>
        <v>7.2789999999999999</v>
      </c>
      <c r="S59" s="88">
        <f>IF(ISBLANK(OP_Liquor_Old!DZ13),"##BLANK",OP_Liquor_Old!DZ13)</f>
        <v>8.1039999999999992</v>
      </c>
    </row>
    <row r="60" spans="2:19" ht="13.5" customHeight="1" x14ac:dyDescent="0.3">
      <c r="B60" t="str">
        <f>OP_Liquor_Old!ET14</f>
        <v>WWS1008SDD</v>
      </c>
      <c r="C60" t="str">
        <f>OP_Liquor_Old!$B$14</f>
        <v>Local authority and Cumulo rates</v>
      </c>
      <c r="D60" t="str">
        <f>OP_Liquor_Old!$C$14</f>
        <v>£m</v>
      </c>
      <c r="E60" s="84" t="s">
        <v>175</v>
      </c>
      <c r="F60" s="87">
        <f>IF(ISBLANK(OP_Liquor_Old!M14),"##BLANK",OP_Liquor_Old!M14)</f>
        <v>2E-3</v>
      </c>
      <c r="G60" s="87">
        <f>IF(ISBLANK(OP_Liquor_Old!V14),"##BLANK",OP_Liquor_Old!V14)</f>
        <v>3.0000000000000001E-3</v>
      </c>
      <c r="H60" s="87">
        <f>IF(ISBLANK(OP_Liquor_Old!AE14),"##BLANK",OP_Liquor_Old!AE14)</f>
        <v>3.0000000000000001E-3</v>
      </c>
      <c r="I60" s="87">
        <f>IF(ISBLANK(OP_Liquor_Old!AN14),"##BLANK",OP_Liquor_Old!AN14)</f>
        <v>1E-3</v>
      </c>
      <c r="J60" s="87">
        <f>IF(ISBLANK(OP_Liquor_Old!AW14),"##BLANK",OP_Liquor_Old!AW14)</f>
        <v>0</v>
      </c>
      <c r="K60" s="87">
        <f>IF(ISBLANK(OP_Liquor_Old!BF14),"##BLANK",OP_Liquor_Old!BF14)</f>
        <v>1.2E-2</v>
      </c>
      <c r="L60" s="87">
        <f>IF(ISBLANK(OP_Liquor_Old!BO14),"##BLANK",OP_Liquor_Old!BO14)</f>
        <v>0</v>
      </c>
      <c r="M60" s="87">
        <f>IF(ISBLANK(OP_Liquor_Old!BX14),"##BLANK",OP_Liquor_Old!BX14)</f>
        <v>0</v>
      </c>
      <c r="N60" s="87">
        <f>IF(ISBLANK(OP_Liquor_Old!CG14),"##BLANK",OP_Liquor_Old!CG14)</f>
        <v>1E-3</v>
      </c>
      <c r="O60" s="87">
        <f>IF(ISBLANK(OP_Liquor_Old!CP14),"##BLANK",OP_Liquor_Old!CP14)</f>
        <v>3.0000000000000001E-3</v>
      </c>
      <c r="P60" s="88">
        <f>IF(ISBLANK(OP_Liquor_Old!CY14),"##BLANK",OP_Liquor_Old!CY14)</f>
        <v>-7.0000000000000001E-3</v>
      </c>
      <c r="Q60" s="88">
        <f>IF(ISBLANK(OP_Liquor_Old!DH14),"##BLANK",OP_Liquor_Old!DH14)</f>
        <v>0</v>
      </c>
      <c r="R60" s="88">
        <f>IF(ISBLANK(OP_Liquor_Old!DQ14),"##BLANK",OP_Liquor_Old!DQ14)</f>
        <v>0</v>
      </c>
      <c r="S60" s="88">
        <f>IF(ISBLANK(OP_Liquor_Old!DZ14),"##BLANK",OP_Liquor_Old!DZ14)</f>
        <v>0</v>
      </c>
    </row>
    <row r="61" spans="2:19" ht="13.5" customHeight="1" x14ac:dyDescent="0.3">
      <c r="B61" t="str">
        <f>OP_Liquor_Old!EU8</f>
        <v>WWS01001CAS</v>
      </c>
      <c r="C61" t="str">
        <f>OP_Liquor_Old!$B$8</f>
        <v>Power</v>
      </c>
      <c r="D61" t="str">
        <f>OP_Liquor_Old!$C$8</f>
        <v>£m</v>
      </c>
      <c r="E61" s="84" t="s">
        <v>175</v>
      </c>
      <c r="F61" s="87">
        <f>IF(ISBLANK(OP_Liquor_Old!N8),"##BLANK",OP_Liquor_Old!N8)</f>
        <v>18.600999999999999</v>
      </c>
      <c r="G61" s="87">
        <f>IF(ISBLANK(OP_Liquor_Old!W8),"##BLANK",OP_Liquor_Old!W8)</f>
        <v>22.510999999999999</v>
      </c>
      <c r="H61" s="87">
        <f>IF(ISBLANK(OP_Liquor_Old!AF8),"##BLANK",OP_Liquor_Old!AF8)</f>
        <v>23.682000000000002</v>
      </c>
      <c r="I61" s="87">
        <f>IF(ISBLANK(OP_Liquor_Old!AO8),"##BLANK",OP_Liquor_Old!AO8)</f>
        <v>25.181000000000004</v>
      </c>
      <c r="J61" s="87">
        <f>IF(ISBLANK(OP_Liquor_Old!AX8),"##BLANK",OP_Liquor_Old!AX8)</f>
        <v>26.037000000000003</v>
      </c>
      <c r="K61" s="87">
        <f>IF(ISBLANK(OP_Liquor_Old!BG8),"##BLANK",OP_Liquor_Old!BG8)</f>
        <v>25.055</v>
      </c>
      <c r="L61" s="87">
        <f>IF(ISBLANK(OP_Liquor_Old!BP8),"##BLANK",OP_Liquor_Old!BP8)</f>
        <v>26.514000000000003</v>
      </c>
      <c r="M61" s="87">
        <f>IF(ISBLANK(OP_Liquor_Old!BY8),"##BLANK",OP_Liquor_Old!BY8)</f>
        <v>28.015999999999998</v>
      </c>
      <c r="N61" s="87">
        <f>IF(ISBLANK(OP_Liquor_Old!CH8),"##BLANK",OP_Liquor_Old!CH8)</f>
        <v>31.913</v>
      </c>
      <c r="O61" s="87">
        <f>IF(ISBLANK(OP_Liquor_Old!CQ8),"##BLANK",OP_Liquor_Old!CQ8)</f>
        <v>33.135999999999996</v>
      </c>
      <c r="P61" s="88">
        <f>IF(ISBLANK(OP_Liquor_Old!CZ8),"##BLANK",OP_Liquor_Old!CZ8)</f>
        <v>39.007999999999996</v>
      </c>
      <c r="Q61" s="88">
        <f>IF(ISBLANK(OP_Liquor_Old!DI8),"##BLANK",OP_Liquor_Old!DI8)</f>
        <v>29.582999999999998</v>
      </c>
      <c r="R61" s="88">
        <f>IF(ISBLANK(OP_Liquor_Old!DR8),"##BLANK",OP_Liquor_Old!DR8)</f>
        <v>29.337</v>
      </c>
      <c r="S61" s="88">
        <f>IF(ISBLANK(OP_Liquor_Old!EA8),"##BLANK",OP_Liquor_Old!EA8)</f>
        <v>30.2</v>
      </c>
    </row>
    <row r="62" spans="2:19" ht="13.5" customHeight="1" x14ac:dyDescent="0.3">
      <c r="B62" t="str">
        <f>OP_Liquor_Old!EU9</f>
        <v>WWS01002CAS</v>
      </c>
      <c r="C62" t="str">
        <f>OP_Liquor_Old!$B$9</f>
        <v>Income treated as negative expenditure</v>
      </c>
      <c r="D62" t="str">
        <f>OP_Liquor_Old!$C$9</f>
        <v>£m</v>
      </c>
      <c r="E62" s="84" t="s">
        <v>175</v>
      </c>
      <c r="F62" s="87">
        <f>IF(ISBLANK(OP_Liquor_Old!N9),"##BLANK",OP_Liquor_Old!N9)</f>
        <v>-2.4830000000000001</v>
      </c>
      <c r="G62" s="87">
        <f>IF(ISBLANK(OP_Liquor_Old!W9),"##BLANK",OP_Liquor_Old!W9)</f>
        <v>-1.7589999999999999</v>
      </c>
      <c r="H62" s="87">
        <f>IF(ISBLANK(OP_Liquor_Old!AF9),"##BLANK",OP_Liquor_Old!AF9)</f>
        <v>-1.859</v>
      </c>
      <c r="I62" s="87">
        <f>IF(ISBLANK(OP_Liquor_Old!AO9),"##BLANK",OP_Liquor_Old!AO9)</f>
        <v>-1.9909999999999999</v>
      </c>
      <c r="J62" s="87">
        <f>IF(ISBLANK(OP_Liquor_Old!AX9),"##BLANK",OP_Liquor_Old!AX9)</f>
        <v>-2.3340000000000001</v>
      </c>
      <c r="K62" s="87">
        <f>IF(ISBLANK(OP_Liquor_Old!BG9),"##BLANK",OP_Liquor_Old!BG9)</f>
        <v>-2.8519999999999999</v>
      </c>
      <c r="L62" s="87">
        <f>IF(ISBLANK(OP_Liquor_Old!BP9),"##BLANK",OP_Liquor_Old!BP9)</f>
        <v>-3.2679999999999998</v>
      </c>
      <c r="M62" s="87">
        <f>IF(ISBLANK(OP_Liquor_Old!BY9),"##BLANK",OP_Liquor_Old!BY9)</f>
        <v>-3.1619999999999999</v>
      </c>
      <c r="N62" s="87">
        <f>IF(ISBLANK(OP_Liquor_Old!CH9),"##BLANK",OP_Liquor_Old!CH9)</f>
        <v>-5.9390000000000001</v>
      </c>
      <c r="O62" s="87">
        <f>IF(ISBLANK(OP_Liquor_Old!CQ9),"##BLANK",OP_Liquor_Old!CQ9)</f>
        <v>-6.8529999999999998</v>
      </c>
      <c r="P62" s="88">
        <f>IF(ISBLANK(OP_Liquor_Old!CZ9),"##BLANK",OP_Liquor_Old!CZ9)</f>
        <v>-10.284000000000001</v>
      </c>
      <c r="Q62" s="88">
        <f>IF(ISBLANK(OP_Liquor_Old!DI9),"##BLANK",OP_Liquor_Old!DI9)</f>
        <v>-7.7949999999999999</v>
      </c>
      <c r="R62" s="88">
        <f>IF(ISBLANK(OP_Liquor_Old!DR9),"##BLANK",OP_Liquor_Old!DR9)</f>
        <v>-8.2969999999999988</v>
      </c>
      <c r="S62" s="88">
        <f>IF(ISBLANK(OP_Liquor_Old!EA9),"##BLANK",OP_Liquor_Old!EA9)</f>
        <v>-8.7030000000000012</v>
      </c>
    </row>
    <row r="63" spans="2:19" ht="13.5" customHeight="1" x14ac:dyDescent="0.3">
      <c r="B63" t="str">
        <f>OP_Liquor_Old!EU10</f>
        <v>WWS01004CAS</v>
      </c>
      <c r="C63" t="str">
        <f>OP_Liquor_Old!$B$10</f>
        <v>Bulk discharge - recollected</v>
      </c>
      <c r="D63" t="str">
        <f>OP_Liquor_Old!$C$10</f>
        <v>£m</v>
      </c>
      <c r="E63" s="84" t="s">
        <v>175</v>
      </c>
      <c r="F63" s="87">
        <f>IF(ISBLANK(OP_Liquor_Old!N10),"##BLANK",OP_Liquor_Old!N10)</f>
        <v>0</v>
      </c>
      <c r="G63" s="87">
        <f>IF(ISBLANK(OP_Liquor_Old!W10),"##BLANK",OP_Liquor_Old!W10)</f>
        <v>0</v>
      </c>
      <c r="H63" s="87">
        <f>IF(ISBLANK(OP_Liquor_Old!AF10),"##BLANK",OP_Liquor_Old!AF10)</f>
        <v>0</v>
      </c>
      <c r="I63" s="87">
        <f>IF(ISBLANK(OP_Liquor_Old!AO10),"##BLANK",OP_Liquor_Old!AO10)</f>
        <v>0</v>
      </c>
      <c r="J63" s="87">
        <f>IF(ISBLANK(OP_Liquor_Old!AX10),"##BLANK",OP_Liquor_Old!AX10)</f>
        <v>0</v>
      </c>
      <c r="K63" s="87">
        <f>IF(ISBLANK(OP_Liquor_Old!BG10),"##BLANK",OP_Liquor_Old!BG10)</f>
        <v>-0.01</v>
      </c>
      <c r="L63" s="87">
        <f>IF(ISBLANK(OP_Liquor_Old!BP10),"##BLANK",OP_Liquor_Old!BP10)</f>
        <v>0</v>
      </c>
      <c r="M63" s="87">
        <f>IF(ISBLANK(OP_Liquor_Old!BY10),"##BLANK",OP_Liquor_Old!BY10)</f>
        <v>0</v>
      </c>
      <c r="N63" s="87">
        <f>IF(ISBLANK(OP_Liquor_Old!CH10),"##BLANK",OP_Liquor_Old!CH10)</f>
        <v>0</v>
      </c>
      <c r="O63" s="87">
        <f>IF(ISBLANK(OP_Liquor_Old!CQ10),"##BLANK",OP_Liquor_Old!CQ10)</f>
        <v>0</v>
      </c>
      <c r="P63" s="88">
        <f>IF(ISBLANK(OP_Liquor_Old!CZ10),"##BLANK",OP_Liquor_Old!CZ10)</f>
        <v>0</v>
      </c>
      <c r="Q63" s="88">
        <f>IF(ISBLANK(OP_Liquor_Old!DI10),"##BLANK",OP_Liquor_Old!DI10)</f>
        <v>0</v>
      </c>
      <c r="R63" s="88">
        <f>IF(ISBLANK(OP_Liquor_Old!DR10),"##BLANK",OP_Liquor_Old!DR10)</f>
        <v>0</v>
      </c>
      <c r="S63" s="88">
        <f>IF(ISBLANK(OP_Liquor_Old!EA10),"##BLANK",OP_Liquor_Old!EA10)</f>
        <v>0</v>
      </c>
    </row>
    <row r="64" spans="2:19" ht="13.5" customHeight="1" x14ac:dyDescent="0.3">
      <c r="B64" t="str">
        <f>OP_Liquor_Old!EU11</f>
        <v>WWS01005CAS</v>
      </c>
      <c r="C64" t="str">
        <f>OP_Liquor_Old!$B$11</f>
        <v>Renewals expensed in year (infrastructure)</v>
      </c>
      <c r="D64" t="str">
        <f>OP_Liquor_Old!$C$11</f>
        <v>£m</v>
      </c>
      <c r="E64" s="84" t="s">
        <v>175</v>
      </c>
      <c r="F64" s="87">
        <f>IF(ISBLANK(OP_Liquor_Old!N11),"##BLANK",OP_Liquor_Old!N11)</f>
        <v>32.445999999999998</v>
      </c>
      <c r="G64" s="87">
        <f>IF(ISBLANK(OP_Liquor_Old!W11),"##BLANK",OP_Liquor_Old!W11)</f>
        <v>40.564999999999998</v>
      </c>
      <c r="H64" s="87">
        <f>IF(ISBLANK(OP_Liquor_Old!AF11),"##BLANK",OP_Liquor_Old!AF11)</f>
        <v>34.896999999999998</v>
      </c>
      <c r="I64" s="87">
        <f>IF(ISBLANK(OP_Liquor_Old!AO11),"##BLANK",OP_Liquor_Old!AO11)</f>
        <v>30.930999999999997</v>
      </c>
      <c r="J64" s="87">
        <f>IF(ISBLANK(OP_Liquor_Old!AX11),"##BLANK",OP_Liquor_Old!AX11)</f>
        <v>30.345000000000002</v>
      </c>
      <c r="K64" s="87">
        <f>IF(ISBLANK(OP_Liquor_Old!BG11),"##BLANK",OP_Liquor_Old!BG11)</f>
        <v>37.200999999999993</v>
      </c>
      <c r="L64" s="87">
        <f>IF(ISBLANK(OP_Liquor_Old!BP11),"##BLANK",OP_Liquor_Old!BP11)</f>
        <v>26</v>
      </c>
      <c r="M64" s="87">
        <f>IF(ISBLANK(OP_Liquor_Old!BY11),"##BLANK",OP_Liquor_Old!BY11)</f>
        <v>29.613999999999997</v>
      </c>
      <c r="N64" s="87">
        <f>IF(ISBLANK(OP_Liquor_Old!CH11),"##BLANK",OP_Liquor_Old!CH11)</f>
        <v>34.347000000000001</v>
      </c>
      <c r="O64" s="87">
        <f>IF(ISBLANK(OP_Liquor_Old!CQ11),"##BLANK",OP_Liquor_Old!CQ11)</f>
        <v>26.460999999999999</v>
      </c>
      <c r="P64" s="88">
        <f>IF(ISBLANK(OP_Liquor_Old!CZ11),"##BLANK",OP_Liquor_Old!CZ11)</f>
        <v>20.463999999999999</v>
      </c>
      <c r="Q64" s="88">
        <f>IF(ISBLANK(OP_Liquor_Old!DI11),"##BLANK",OP_Liquor_Old!DI11)</f>
        <v>51.146999999999998</v>
      </c>
      <c r="R64" s="88">
        <f>IF(ISBLANK(OP_Liquor_Old!DR11),"##BLANK",OP_Liquor_Old!DR11)</f>
        <v>51.704999999999991</v>
      </c>
      <c r="S64" s="88">
        <f>IF(ISBLANK(OP_Liquor_Old!EA11),"##BLANK",OP_Liquor_Old!EA11)</f>
        <v>50.616999999999997</v>
      </c>
    </row>
    <row r="65" spans="2:19" ht="13.5" customHeight="1" x14ac:dyDescent="0.3">
      <c r="B65" t="str">
        <f>OP_Liquor_Old!EU12</f>
        <v>WWS01006CAS</v>
      </c>
      <c r="C65" t="str">
        <f>OP_Liquor_Old!$B$12</f>
        <v>Renewals expensed in year (non-infrastructure)</v>
      </c>
      <c r="D65" t="str">
        <f>OP_Liquor_Old!$C$12</f>
        <v>£m</v>
      </c>
      <c r="E65" s="84" t="s">
        <v>175</v>
      </c>
      <c r="F65" s="87">
        <f>IF(ISBLANK(OP_Liquor_Old!N12),"##BLANK",OP_Liquor_Old!N12)</f>
        <v>0</v>
      </c>
      <c r="G65" s="87">
        <f>IF(ISBLANK(OP_Liquor_Old!W12),"##BLANK",OP_Liquor_Old!W12)</f>
        <v>0</v>
      </c>
      <c r="H65" s="87">
        <f>IF(ISBLANK(OP_Liquor_Old!AF12),"##BLANK",OP_Liquor_Old!AF12)</f>
        <v>0</v>
      </c>
      <c r="I65" s="87">
        <f>IF(ISBLANK(OP_Liquor_Old!AO12),"##BLANK",OP_Liquor_Old!AO12)</f>
        <v>0</v>
      </c>
      <c r="J65" s="87">
        <f>IF(ISBLANK(OP_Liquor_Old!AX12),"##BLANK",OP_Liquor_Old!AX12)</f>
        <v>0</v>
      </c>
      <c r="K65" s="87">
        <f>IF(ISBLANK(OP_Liquor_Old!BG12),"##BLANK",OP_Liquor_Old!BG12)</f>
        <v>0</v>
      </c>
      <c r="L65" s="87">
        <f>IF(ISBLANK(OP_Liquor_Old!BP12),"##BLANK",OP_Liquor_Old!BP12)</f>
        <v>0</v>
      </c>
      <c r="M65" s="87">
        <f>IF(ISBLANK(OP_Liquor_Old!BY12),"##BLANK",OP_Liquor_Old!BY12)</f>
        <v>0</v>
      </c>
      <c r="N65" s="87">
        <f>IF(ISBLANK(OP_Liquor_Old!CH12),"##BLANK",OP_Liquor_Old!CH12)</f>
        <v>0</v>
      </c>
      <c r="O65" s="87">
        <f>IF(ISBLANK(OP_Liquor_Old!CQ12),"##BLANK",OP_Liquor_Old!CQ12)</f>
        <v>0</v>
      </c>
      <c r="P65" s="88">
        <f>IF(ISBLANK(OP_Liquor_Old!CZ12),"##BLANK",OP_Liquor_Old!CZ12)</f>
        <v>0</v>
      </c>
      <c r="Q65" s="88">
        <f>IF(ISBLANK(OP_Liquor_Old!DI12),"##BLANK",OP_Liquor_Old!DI12)</f>
        <v>0</v>
      </c>
      <c r="R65" s="88">
        <f>IF(ISBLANK(OP_Liquor_Old!DR12),"##BLANK",OP_Liquor_Old!DR12)</f>
        <v>0.50700000000000001</v>
      </c>
      <c r="S65" s="88">
        <f>IF(ISBLANK(OP_Liquor_Old!EA12),"##BLANK",OP_Liquor_Old!EA12)</f>
        <v>0</v>
      </c>
    </row>
    <row r="66" spans="2:19" ht="13.5" customHeight="1" x14ac:dyDescent="0.3">
      <c r="B66" t="str">
        <f>OP_Liquor_Old!EU13</f>
        <v>WWS01007CAS</v>
      </c>
      <c r="C66" t="str">
        <f>OP_Liquor_Old!$B$13</f>
        <v>Other operating expenditure</v>
      </c>
      <c r="D66" t="str">
        <f>OP_Liquor_Old!$C$13</f>
        <v>£m</v>
      </c>
      <c r="E66" s="84" t="s">
        <v>175</v>
      </c>
      <c r="F66" s="87">
        <f>IF(ISBLANK(OP_Liquor_Old!N13),"##BLANK",OP_Liquor_Old!N13)</f>
        <v>58.993000000000009</v>
      </c>
      <c r="G66" s="87">
        <f>IF(ISBLANK(OP_Liquor_Old!W13),"##BLANK",OP_Liquor_Old!W13)</f>
        <v>66.597000000000008</v>
      </c>
      <c r="H66" s="87">
        <f>IF(ISBLANK(OP_Liquor_Old!AF13),"##BLANK",OP_Liquor_Old!AF13)</f>
        <v>63.021000000000001</v>
      </c>
      <c r="I66" s="87">
        <f>IF(ISBLANK(OP_Liquor_Old!AO13),"##BLANK",OP_Liquor_Old!AO13)</f>
        <v>63.703999999999994</v>
      </c>
      <c r="J66" s="87">
        <f>IF(ISBLANK(OP_Liquor_Old!AX13),"##BLANK",OP_Liquor_Old!AX13)</f>
        <v>64.204999999999998</v>
      </c>
      <c r="K66" s="87">
        <f>IF(ISBLANK(OP_Liquor_Old!BG13),"##BLANK",OP_Liquor_Old!BG13)</f>
        <v>71.53</v>
      </c>
      <c r="L66" s="87">
        <f>IF(ISBLANK(OP_Liquor_Old!BP13),"##BLANK",OP_Liquor_Old!BP13)</f>
        <v>74.09899999999999</v>
      </c>
      <c r="M66" s="87">
        <f>IF(ISBLANK(OP_Liquor_Old!BY13),"##BLANK",OP_Liquor_Old!BY13)</f>
        <v>75.185999999999993</v>
      </c>
      <c r="N66" s="87">
        <f>IF(ISBLANK(OP_Liquor_Old!CH13),"##BLANK",OP_Liquor_Old!CH13)</f>
        <v>76.186000000000007</v>
      </c>
      <c r="O66" s="87">
        <f>IF(ISBLANK(OP_Liquor_Old!CQ13),"##BLANK",OP_Liquor_Old!CQ13)</f>
        <v>89.709000000000003</v>
      </c>
      <c r="P66" s="88">
        <f>IF(ISBLANK(OP_Liquor_Old!CZ13),"##BLANK",OP_Liquor_Old!CZ13)</f>
        <v>84.784999999999982</v>
      </c>
      <c r="Q66" s="88">
        <f>IF(ISBLANK(OP_Liquor_Old!DI13),"##BLANK",OP_Liquor_Old!DI13)</f>
        <v>91.49499999999999</v>
      </c>
      <c r="R66" s="88">
        <f>IF(ISBLANK(OP_Liquor_Old!DR13),"##BLANK",OP_Liquor_Old!DR13)</f>
        <v>94.07</v>
      </c>
      <c r="S66" s="88">
        <f>IF(ISBLANK(OP_Liquor_Old!EA13),"##BLANK",OP_Liquor_Old!EA13)</f>
        <v>97.784000000000006</v>
      </c>
    </row>
    <row r="67" spans="2:19" ht="13.5" customHeight="1" x14ac:dyDescent="0.3">
      <c r="B67" t="str">
        <f>OP_Liquor_Old!EU14</f>
        <v>WWS1008CAS</v>
      </c>
      <c r="C67" t="str">
        <f>OP_Liquor_Old!$B$14</f>
        <v>Local authority and Cumulo rates</v>
      </c>
      <c r="D67" t="str">
        <f>OP_Liquor_Old!$C$14</f>
        <v>£m</v>
      </c>
      <c r="E67" s="84" t="s">
        <v>175</v>
      </c>
      <c r="F67" s="87">
        <f>IF(ISBLANK(OP_Liquor_Old!N14),"##BLANK",OP_Liquor_Old!N14)</f>
        <v>11.182</v>
      </c>
      <c r="G67" s="87">
        <f>IF(ISBLANK(OP_Liquor_Old!W14),"##BLANK",OP_Liquor_Old!W14)</f>
        <v>11.177</v>
      </c>
      <c r="H67" s="87">
        <f>IF(ISBLANK(OP_Liquor_Old!AF14),"##BLANK",OP_Liquor_Old!AF14)</f>
        <v>11.206000000000001</v>
      </c>
      <c r="I67" s="87">
        <f>IF(ISBLANK(OP_Liquor_Old!AO14),"##BLANK",OP_Liquor_Old!AO14)</f>
        <v>7.9530000000000012</v>
      </c>
      <c r="J67" s="87">
        <f>IF(ISBLANK(OP_Liquor_Old!AX14),"##BLANK",OP_Liquor_Old!AX14)</f>
        <v>6.3689999999999998</v>
      </c>
      <c r="K67" s="87">
        <f>IF(ISBLANK(OP_Liquor_Old!BG14),"##BLANK",OP_Liquor_Old!BG14)</f>
        <v>11.334</v>
      </c>
      <c r="L67" s="87">
        <f>IF(ISBLANK(OP_Liquor_Old!BP14),"##BLANK",OP_Liquor_Old!BP14)</f>
        <v>9.907</v>
      </c>
      <c r="M67" s="87">
        <f>IF(ISBLANK(OP_Liquor_Old!BY14),"##BLANK",OP_Liquor_Old!BY14)</f>
        <v>6.8719999999999999</v>
      </c>
      <c r="N67" s="87">
        <f>IF(ISBLANK(OP_Liquor_Old!CH14),"##BLANK",OP_Liquor_Old!CH14)</f>
        <v>6.5000000000000009</v>
      </c>
      <c r="O67" s="87">
        <f>IF(ISBLANK(OP_Liquor_Old!CQ14),"##BLANK",OP_Liquor_Old!CQ14)</f>
        <v>8.7929999999999993</v>
      </c>
      <c r="P67" s="88">
        <f>IF(ISBLANK(OP_Liquor_Old!CZ14),"##BLANK",OP_Liquor_Old!CZ14)</f>
        <v>8.4240000000000013</v>
      </c>
      <c r="Q67" s="88">
        <f>IF(ISBLANK(OP_Liquor_Old!DI14),"##BLANK",OP_Liquor_Old!DI14)</f>
        <v>15.596</v>
      </c>
      <c r="R67" s="88">
        <f>IF(ISBLANK(OP_Liquor_Old!DR14),"##BLANK",OP_Liquor_Old!DR14)</f>
        <v>16.527000000000001</v>
      </c>
      <c r="S67" s="88">
        <f>IF(ISBLANK(OP_Liquor_Old!EA14),"##BLANK",OP_Liquor_Old!EA14)</f>
        <v>16.995999999999999</v>
      </c>
    </row>
    <row r="68" spans="2:19" ht="13.5" customHeight="1" x14ac:dyDescent="0.3">
      <c r="B68" t="str">
        <f>Energy_G_Old!DX8</f>
        <v>B0002EGBM_EM</v>
      </c>
      <c r="C68" t="str">
        <f xml:space="preserve"> Energy_G_Old!DX7</f>
        <v>Energy generated by bioresources and used in network plus control - Electricity MWh</v>
      </c>
      <c r="D68" t="s">
        <v>176</v>
      </c>
      <c r="E68" s="84" t="s">
        <v>175</v>
      </c>
      <c r="F68" s="87">
        <f>IF(ISBLANK(Energy_G_Old!F8),"##BLANK",Energy_G_Old!F8)</f>
        <v>22879</v>
      </c>
      <c r="G68" s="87">
        <f>IF(ISBLANK(Energy_G_Old!N8),"##BLANK",Energy_G_Old!N8)</f>
        <v>20261</v>
      </c>
      <c r="H68" s="87">
        <f>IF(ISBLANK(Energy_G_Old!V8),"##BLANK",Energy_G_Old!V8)</f>
        <v>22421</v>
      </c>
      <c r="I68" s="87">
        <f>IF(ISBLANK(Energy_G_Old!AD8),"##BLANK",Energy_G_Old!AD8)</f>
        <v>23770</v>
      </c>
      <c r="J68" s="87">
        <f>IF(ISBLANK(Energy_G_Old!AL8),"##BLANK",Energy_G_Old!AL8)</f>
        <v>22523</v>
      </c>
      <c r="K68" s="87">
        <f>IF(ISBLANK(Energy_G_Old!AT8),"##BLANK",Energy_G_Old!AT8)</f>
        <v>20643</v>
      </c>
      <c r="L68" s="87">
        <f>IF(ISBLANK(Energy_G_Old!BB8),"##BLANK",Energy_G_Old!BB8)</f>
        <v>20202</v>
      </c>
      <c r="M68" s="87">
        <f>IF(ISBLANK(Energy_G_Old!BJ8),"##BLANK",Energy_G_Old!BJ8)</f>
        <v>22507</v>
      </c>
      <c r="N68" s="87">
        <f>IF(ISBLANK(Energy_G_Old!BR8),"##BLANK",Energy_G_Old!BR8)</f>
        <v>22580</v>
      </c>
      <c r="O68" s="87">
        <f>IF(ISBLANK(Energy_G_Old!BZ8),"##BLANK",Energy_G_Old!BZ8)</f>
        <v>17595</v>
      </c>
      <c r="P68" s="87">
        <f>IF(ISBLANK(Energy_G_Old!CH8),"##BLANK",Energy_G_Old!CH8)</f>
        <v>26459</v>
      </c>
      <c r="Q68" s="87">
        <f>IF(ISBLANK(Energy_G_Old!CP8),"##BLANK",Energy_G_Old!CP8)</f>
        <v>27772</v>
      </c>
      <c r="R68" s="87">
        <f>IF(ISBLANK(Energy_G_Old!CX8),"##BLANK",Energy_G_Old!CX8)</f>
        <v>27772</v>
      </c>
      <c r="S68" s="87">
        <f>IF(ISBLANK(Energy_G_Old!DF8),"##BLANK",Energy_G_Old!DF8)</f>
        <v>27772</v>
      </c>
    </row>
    <row r="69" spans="2:19" ht="13.5" customHeight="1" x14ac:dyDescent="0.3">
      <c r="B69" t="str">
        <f>Energy_G_Old!DY8</f>
        <v>B0002EGBM_HM</v>
      </c>
      <c r="C69" t="str">
        <f xml:space="preserve"> Energy_G_Old!DY7</f>
        <v>Energy generated by bioresources and used in network plus control - Heat MWh</v>
      </c>
      <c r="D69" t="s">
        <v>176</v>
      </c>
      <c r="E69" s="84" t="s">
        <v>175</v>
      </c>
      <c r="F69" s="87">
        <f>IF(ISBLANK(Energy_G_Old!G8),"##BLANK",Energy_G_Old!G8)</f>
        <v>0</v>
      </c>
      <c r="G69" s="87">
        <f>IF(ISBLANK(Energy_G_Old!O8),"##BLANK",Energy_G_Old!O8)</f>
        <v>0</v>
      </c>
      <c r="H69" s="87">
        <f>IF(ISBLANK(Energy_G_Old!W8),"##BLANK",Energy_G_Old!W8)</f>
        <v>0</v>
      </c>
      <c r="I69" s="87">
        <f>IF(ISBLANK(Energy_G_Old!AE8),"##BLANK",Energy_G_Old!AE8)</f>
        <v>0</v>
      </c>
      <c r="J69" s="87">
        <f>IF(ISBLANK(Energy_G_Old!AM8),"##BLANK",Energy_G_Old!AM8)</f>
        <v>0</v>
      </c>
      <c r="K69" s="87">
        <f>IF(ISBLANK(Energy_G_Old!AU8),"##BLANK",Energy_G_Old!AU8)</f>
        <v>0</v>
      </c>
      <c r="L69" s="87">
        <f>IF(ISBLANK(Energy_G_Old!BC8),"##BLANK",Energy_G_Old!BC8)</f>
        <v>0</v>
      </c>
      <c r="M69" s="87">
        <f>IF(ISBLANK(Energy_G_Old!BK8),"##BLANK",Energy_G_Old!BK8)</f>
        <v>0</v>
      </c>
      <c r="N69" s="87">
        <f>IF(ISBLANK(Energy_G_Old!BS8),"##BLANK",Energy_G_Old!BS8)</f>
        <v>0</v>
      </c>
      <c r="O69" s="87">
        <f>IF(ISBLANK(Energy_G_Old!CA8),"##BLANK",Energy_G_Old!CA8)</f>
        <v>0</v>
      </c>
      <c r="P69" s="87">
        <f>IF(ISBLANK(Energy_G_Old!CI8),"##BLANK",Energy_G_Old!CI8)</f>
        <v>0</v>
      </c>
      <c r="Q69" s="87">
        <f>IF(ISBLANK(Energy_G_Old!CQ8),"##BLANK",Energy_G_Old!CQ8)</f>
        <v>0</v>
      </c>
      <c r="R69" s="87">
        <f>IF(ISBLANK(Energy_G_Old!CY8),"##BLANK",Energy_G_Old!CY8)</f>
        <v>0</v>
      </c>
      <c r="S69" s="87">
        <f>IF(ISBLANK(Energy_G_Old!DG8),"##BLANK",Energy_G_Old!DG8)</f>
        <v>0</v>
      </c>
    </row>
    <row r="70" spans="2:19" ht="13.5" customHeight="1" x14ac:dyDescent="0.3">
      <c r="B70" t="str">
        <f>Energy_G_Old!DZ8</f>
        <v>B0002EGBM_BM</v>
      </c>
      <c r="C70" t="str">
        <f xml:space="preserve"> Energy_G_Old!DZ7</f>
        <v>Energy generated by bioresources and used in network plus control - Biomethane MWh</v>
      </c>
      <c r="D70" t="s">
        <v>176</v>
      </c>
      <c r="E70" s="84" t="s">
        <v>175</v>
      </c>
      <c r="F70" s="87">
        <f>IF(ISBLANK(Energy_G_Old!H8),"##BLANK",Energy_G_Old!H8)</f>
        <v>0</v>
      </c>
      <c r="G70" s="87">
        <f>IF(ISBLANK(Energy_G_Old!P8),"##BLANK",Energy_G_Old!P8)</f>
        <v>0</v>
      </c>
      <c r="H70" s="87">
        <f>IF(ISBLANK(Energy_G_Old!X8),"##BLANK",Energy_G_Old!X8)</f>
        <v>0</v>
      </c>
      <c r="I70" s="87">
        <f>IF(ISBLANK(Energy_G_Old!AF8),"##BLANK",Energy_G_Old!AF8)</f>
        <v>0</v>
      </c>
      <c r="J70" s="87">
        <f>IF(ISBLANK(Energy_G_Old!AN8),"##BLANK",Energy_G_Old!AN8)</f>
        <v>0</v>
      </c>
      <c r="K70" s="87">
        <f>IF(ISBLANK(Energy_G_Old!AV8),"##BLANK",Energy_G_Old!AV8)</f>
        <v>0</v>
      </c>
      <c r="L70" s="87">
        <f>IF(ISBLANK(Energy_G_Old!BD8),"##BLANK",Energy_G_Old!BD8)</f>
        <v>0</v>
      </c>
      <c r="M70" s="87">
        <f>IF(ISBLANK(Energy_G_Old!BL8),"##BLANK",Energy_G_Old!BL8)</f>
        <v>0</v>
      </c>
      <c r="N70" s="87">
        <f>IF(ISBLANK(Energy_G_Old!BT8),"##BLANK",Energy_G_Old!BT8)</f>
        <v>0</v>
      </c>
      <c r="O70" s="87">
        <f>IF(ISBLANK(Energy_G_Old!CB8),"##BLANK",Energy_G_Old!CB8)</f>
        <v>0</v>
      </c>
      <c r="P70" s="87">
        <f>IF(ISBLANK(Energy_G_Old!CJ8),"##BLANK",Energy_G_Old!CJ8)</f>
        <v>0</v>
      </c>
      <c r="Q70" s="87">
        <f>IF(ISBLANK(Energy_G_Old!CR8),"##BLANK",Energy_G_Old!CR8)</f>
        <v>0</v>
      </c>
      <c r="R70" s="87">
        <f>IF(ISBLANK(Energy_G_Old!CZ8),"##BLANK",Energy_G_Old!CZ8)</f>
        <v>0</v>
      </c>
      <c r="S70" s="87">
        <f>IF(ISBLANK(Energy_G_Old!DH8),"##BLANK",Energy_G_Old!DH8)</f>
        <v>0</v>
      </c>
    </row>
    <row r="71" spans="2:19" ht="13.5" customHeight="1" x14ac:dyDescent="0.3">
      <c r="B71" t="str">
        <f>Energy_G_Old!EA8</f>
        <v>B0002EGBM_TM</v>
      </c>
      <c r="C71" t="str">
        <f xml:space="preserve"> Energy_G_Old!EA7</f>
        <v>Energy generated by bioresources and used in network plus control - Total MWh</v>
      </c>
      <c r="D71" t="s">
        <v>176</v>
      </c>
      <c r="E71" s="84" t="s">
        <v>175</v>
      </c>
      <c r="F71" s="87">
        <f>IF(ISBLANK(Energy_G_Old!I8),"##BLANK",Energy_G_Old!I8)</f>
        <v>22879</v>
      </c>
      <c r="G71" s="87">
        <f>IF(ISBLANK(Energy_G_Old!Q8),"##BLANK",Energy_G_Old!Q8)</f>
        <v>20261</v>
      </c>
      <c r="H71" s="87">
        <f>IF(ISBLANK(Energy_G_Old!Y8),"##BLANK",Energy_G_Old!Y8)</f>
        <v>22421</v>
      </c>
      <c r="I71" s="87">
        <f>IF(ISBLANK(Energy_G_Old!AG8),"##BLANK",Energy_G_Old!AG8)</f>
        <v>23770</v>
      </c>
      <c r="J71" s="87">
        <f>IF(ISBLANK(Energy_G_Old!AO8),"##BLANK",Energy_G_Old!AO8)</f>
        <v>22523</v>
      </c>
      <c r="K71" s="87">
        <f>IF(ISBLANK(Energy_G_Old!AW8),"##BLANK",Energy_G_Old!AW8)</f>
        <v>20643</v>
      </c>
      <c r="L71" s="87">
        <f>IF(ISBLANK(Energy_G_Old!BE8),"##BLANK",Energy_G_Old!BE8)</f>
        <v>20202</v>
      </c>
      <c r="M71" s="87">
        <f>IF(ISBLANK(Energy_G_Old!BM8),"##BLANK",Energy_G_Old!BM8)</f>
        <v>22507</v>
      </c>
      <c r="N71" s="87">
        <f>IF(ISBLANK(Energy_G_Old!BU8),"##BLANK",Energy_G_Old!BU8)</f>
        <v>22580</v>
      </c>
      <c r="O71" s="87">
        <f>IF(ISBLANK(Energy_G_Old!CC8),"##BLANK",Energy_G_Old!CC8)</f>
        <v>17595</v>
      </c>
      <c r="P71" s="87">
        <f>IF(ISBLANK(Energy_G_Old!CK8),"##BLANK",Energy_G_Old!CK8)</f>
        <v>26459</v>
      </c>
      <c r="Q71" s="87">
        <f>IF(ISBLANK(Energy_G_Old!CS8),"##BLANK",Energy_G_Old!CS8)</f>
        <v>27772</v>
      </c>
      <c r="R71" s="87">
        <f>IF(ISBLANK(Energy_G_Old!DA8),"##BLANK",Energy_G_Old!DA8)</f>
        <v>27772</v>
      </c>
      <c r="S71" s="87">
        <f>IF(ISBLANK(Energy_G_Old!DI8),"##BLANK",Energy_G_Old!DI8)</f>
        <v>27772</v>
      </c>
    </row>
    <row r="72" spans="2:19" ht="13.5" customHeight="1" x14ac:dyDescent="0.3">
      <c r="B72" t="str">
        <f>Energy_G_Old!EB8</f>
        <v>B0002EGBM_EP</v>
      </c>
      <c r="C72" t="str">
        <f xml:space="preserve"> Energy_G_Old!EB7</f>
        <v>Energy generated by bioresources and used in network plus control - Electricity £m</v>
      </c>
      <c r="D72" t="s">
        <v>34</v>
      </c>
      <c r="E72" s="84" t="s">
        <v>175</v>
      </c>
      <c r="F72" s="87">
        <f>IF(ISBLANK(Energy_G_Old!J8),"##BLANK",Energy_G_Old!J8)</f>
        <v>2.2170000000000001</v>
      </c>
      <c r="G72" s="87">
        <f>IF(ISBLANK(Energy_G_Old!R8),"##BLANK",Energy_G_Old!R8)</f>
        <v>2.1589999999999998</v>
      </c>
      <c r="H72" s="87">
        <f>IF(ISBLANK(Energy_G_Old!Z8),"##BLANK",Energy_G_Old!Z8)</f>
        <v>2.5430000000000001</v>
      </c>
      <c r="I72" s="87">
        <f>IF(ISBLANK(Energy_G_Old!AH8),"##BLANK",Energy_G_Old!AH8)</f>
        <v>2.6019999999999999</v>
      </c>
      <c r="J72" s="87">
        <f>IF(ISBLANK(Energy_G_Old!AP8),"##BLANK",Energy_G_Old!AP8)</f>
        <v>2.5630000000000002</v>
      </c>
      <c r="K72" s="87">
        <f>IF(ISBLANK(Energy_G_Old!AX8),"##BLANK",Energy_G_Old!AX8)</f>
        <v>2.46</v>
      </c>
      <c r="L72" s="87">
        <f>IF(ISBLANK(Energy_G_Old!BF8),"##BLANK",Energy_G_Old!BF8)</f>
        <v>2.6320000000000001</v>
      </c>
      <c r="M72" s="87">
        <f>IF(ISBLANK(Energy_G_Old!BN8),"##BLANK",Energy_G_Old!BN8)</f>
        <v>2.7959999999999998</v>
      </c>
      <c r="N72" s="87">
        <f>IF(ISBLANK(Energy_G_Old!BV8),"##BLANK",Energy_G_Old!BV8)</f>
        <v>3.0720000000000001</v>
      </c>
      <c r="O72" s="87">
        <f>IF(ISBLANK(Energy_G_Old!CD8),"##BLANK",Energy_G_Old!CD8)</f>
        <v>2.464</v>
      </c>
      <c r="P72" s="87">
        <f>IF(ISBLANK(Energy_G_Old!CL8),"##BLANK",Energy_G_Old!CL8)</f>
        <v>4.194</v>
      </c>
      <c r="Q72" s="87">
        <f>IF(ISBLANK(Energy_G_Old!CT8),"##BLANK",Energy_G_Old!CT8)</f>
        <v>4.0330000000000004</v>
      </c>
      <c r="R72" s="87">
        <f>IF(ISBLANK(Energy_G_Old!DB8),"##BLANK",Energy_G_Old!DB8)</f>
        <v>3.9780000000000002</v>
      </c>
      <c r="S72" s="87">
        <f>IF(ISBLANK(Energy_G_Old!DJ8),"##BLANK",Energy_G_Old!DJ8)</f>
        <v>4.0640000000000001</v>
      </c>
    </row>
    <row r="73" spans="2:19" ht="13.5" customHeight="1" x14ac:dyDescent="0.3">
      <c r="B73" t="str">
        <f>Energy_G_Old!EC8</f>
        <v>B0002EGBM_HP</v>
      </c>
      <c r="C73" t="str">
        <f xml:space="preserve"> Energy_G_Old!EC7</f>
        <v>Energy generated by bioresources and used in network plus control - Heat £m</v>
      </c>
      <c r="D73" t="s">
        <v>34</v>
      </c>
      <c r="E73" s="84" t="s">
        <v>175</v>
      </c>
      <c r="F73" s="87">
        <f>IF(ISBLANK(Energy_G_Old!K8),"##BLANK",Energy_G_Old!K8)</f>
        <v>0</v>
      </c>
      <c r="G73" s="87">
        <f>IF(ISBLANK(Energy_G_Old!S8),"##BLANK",Energy_G_Old!S8)</f>
        <v>0</v>
      </c>
      <c r="H73" s="87">
        <f>IF(ISBLANK(Energy_G_Old!AA8),"##BLANK",Energy_G_Old!AA8)</f>
        <v>0</v>
      </c>
      <c r="I73" s="87">
        <f>IF(ISBLANK(Energy_G_Old!AI8),"##BLANK",Energy_G_Old!AI8)</f>
        <v>0</v>
      </c>
      <c r="J73" s="87">
        <f>IF(ISBLANK(Energy_G_Old!AQ8),"##BLANK",Energy_G_Old!AQ8)</f>
        <v>0</v>
      </c>
      <c r="K73" s="87">
        <f>IF(ISBLANK(Energy_G_Old!AY8),"##BLANK",Energy_G_Old!AY8)</f>
        <v>0</v>
      </c>
      <c r="L73" s="87">
        <f>IF(ISBLANK(Energy_G_Old!BG8),"##BLANK",Energy_G_Old!BG8)</f>
        <v>0</v>
      </c>
      <c r="M73" s="87">
        <f>IF(ISBLANK(Energy_G_Old!BO8),"##BLANK",Energy_G_Old!BO8)</f>
        <v>0</v>
      </c>
      <c r="N73" s="87">
        <f>IF(ISBLANK(Energy_G_Old!BW8),"##BLANK",Energy_G_Old!BW8)</f>
        <v>0</v>
      </c>
      <c r="O73" s="87">
        <f>IF(ISBLANK(Energy_G_Old!CE8),"##BLANK",Energy_G_Old!CE8)</f>
        <v>0</v>
      </c>
      <c r="P73" s="87">
        <f>IF(ISBLANK(Energy_G_Old!CM8),"##BLANK",Energy_G_Old!CM8)</f>
        <v>0</v>
      </c>
      <c r="Q73" s="87">
        <f>IF(ISBLANK(Energy_G_Old!CU8),"##BLANK",Energy_G_Old!CU8)</f>
        <v>0</v>
      </c>
      <c r="R73" s="87">
        <f>IF(ISBLANK(Energy_G_Old!DC8),"##BLANK",Energy_G_Old!DC8)</f>
        <v>0</v>
      </c>
      <c r="S73" s="87">
        <f>IF(ISBLANK(Energy_G_Old!DK8),"##BLANK",Energy_G_Old!DK8)</f>
        <v>0</v>
      </c>
    </row>
    <row r="74" spans="2:19" ht="13.5" customHeight="1" x14ac:dyDescent="0.3">
      <c r="B74" t="str">
        <f>Energy_G_Old!ED8</f>
        <v>B0002EGBM_BP</v>
      </c>
      <c r="C74" t="str">
        <f xml:space="preserve"> Energy_G_Old!ED7</f>
        <v>Energy generated by bioresources and used in network plus control - Biomethane £m</v>
      </c>
      <c r="D74" t="s">
        <v>34</v>
      </c>
      <c r="E74" s="84" t="s">
        <v>175</v>
      </c>
      <c r="F74" s="87">
        <f>IF(ISBLANK(Energy_G_Old!L8),"##BLANK",Energy_G_Old!L8)</f>
        <v>0</v>
      </c>
      <c r="G74" s="87">
        <f>IF(ISBLANK(Energy_G_Old!T8),"##BLANK",Energy_G_Old!T8)</f>
        <v>0</v>
      </c>
      <c r="H74" s="87">
        <f>IF(ISBLANK(Energy_G_Old!AB8),"##BLANK",Energy_G_Old!AB8)</f>
        <v>0</v>
      </c>
      <c r="I74" s="87">
        <f>IF(ISBLANK(Energy_G_Old!AJ8),"##BLANK",Energy_G_Old!AJ8)</f>
        <v>0</v>
      </c>
      <c r="J74" s="87">
        <f>IF(ISBLANK(Energy_G_Old!AR8),"##BLANK",Energy_G_Old!AR8)</f>
        <v>0</v>
      </c>
      <c r="K74" s="87">
        <f>IF(ISBLANK(Energy_G_Old!AZ8),"##BLANK",Energy_G_Old!AZ8)</f>
        <v>0</v>
      </c>
      <c r="L74" s="87">
        <f>IF(ISBLANK(Energy_G_Old!BH8),"##BLANK",Energy_G_Old!BH8)</f>
        <v>0</v>
      </c>
      <c r="M74" s="87">
        <f>IF(ISBLANK(Energy_G_Old!BP8),"##BLANK",Energy_G_Old!BP8)</f>
        <v>0</v>
      </c>
      <c r="N74" s="87">
        <f>IF(ISBLANK(Energy_G_Old!BX8),"##BLANK",Energy_G_Old!BX8)</f>
        <v>0</v>
      </c>
      <c r="O74" s="87">
        <f>IF(ISBLANK(Energy_G_Old!CF8),"##BLANK",Energy_G_Old!CF8)</f>
        <v>0</v>
      </c>
      <c r="P74" s="87">
        <f>IF(ISBLANK(Energy_G_Old!CN8),"##BLANK",Energy_G_Old!CN8)</f>
        <v>0</v>
      </c>
      <c r="Q74" s="87">
        <f>IF(ISBLANK(Energy_G_Old!CV8),"##BLANK",Energy_G_Old!CV8)</f>
        <v>0</v>
      </c>
      <c r="R74" s="87">
        <f>IF(ISBLANK(Energy_G_Old!DD8),"##BLANK",Energy_G_Old!DD8)</f>
        <v>0</v>
      </c>
      <c r="S74" s="87">
        <f>IF(ISBLANK(Energy_G_Old!DL8),"##BLANK",Energy_G_Old!DL8)</f>
        <v>0</v>
      </c>
    </row>
    <row r="75" spans="2:19" ht="13.5" customHeight="1" x14ac:dyDescent="0.3">
      <c r="B75" t="str">
        <f>Energy_G_Old!EE8</f>
        <v>B0002EGBM_TP</v>
      </c>
      <c r="C75" t="str">
        <f xml:space="preserve"> Energy_G_Old!EE7</f>
        <v>Energy generated by bioresources and used in network plus control - Total £m</v>
      </c>
      <c r="D75" t="s">
        <v>34</v>
      </c>
      <c r="E75" s="84" t="s">
        <v>175</v>
      </c>
      <c r="F75" s="87">
        <f>IF(ISBLANK(Energy_G_Old!M8),"##BLANK",Energy_G_Old!M8)</f>
        <v>2.2170000000000001</v>
      </c>
      <c r="G75" s="87">
        <f>IF(ISBLANK(Energy_G_Old!U8),"##BLANK",Energy_G_Old!U8)</f>
        <v>2.1589999999999998</v>
      </c>
      <c r="H75" s="87">
        <f>IF(ISBLANK(Energy_G_Old!AC8),"##BLANK",Energy_G_Old!AC8)</f>
        <v>2.5430000000000001</v>
      </c>
      <c r="I75" s="87">
        <f>IF(ISBLANK(Energy_G_Old!AK8),"##BLANK",Energy_G_Old!AK8)</f>
        <v>2.6019999999999999</v>
      </c>
      <c r="J75" s="87">
        <f>IF(ISBLANK(Energy_G_Old!AS8),"##BLANK",Energy_G_Old!AS8)</f>
        <v>2.5630000000000002</v>
      </c>
      <c r="K75" s="87">
        <f>IF(ISBLANK(Energy_G_Old!BA8),"##BLANK",Energy_G_Old!BA8)</f>
        <v>2.46</v>
      </c>
      <c r="L75" s="87">
        <f>IF(ISBLANK(Energy_G_Old!BI8),"##BLANK",Energy_G_Old!BI8)</f>
        <v>2.6320000000000001</v>
      </c>
      <c r="M75" s="87">
        <f>IF(ISBLANK(Energy_G_Old!BQ8),"##BLANK",Energy_G_Old!BQ8)</f>
        <v>2.7959999999999998</v>
      </c>
      <c r="N75" s="87">
        <f>IF(ISBLANK(Energy_G_Old!BY8),"##BLANK",Energy_G_Old!BY8)</f>
        <v>3.0720000000000001</v>
      </c>
      <c r="O75" s="87">
        <f>IF(ISBLANK(Energy_G_Old!CG8),"##BLANK",Energy_G_Old!CG8)</f>
        <v>2.464</v>
      </c>
      <c r="P75" s="87">
        <f>IF(ISBLANK(Energy_G_Old!CO8),"##BLANK",Energy_G_Old!CO8)</f>
        <v>4.194</v>
      </c>
      <c r="Q75" s="87">
        <f>IF(ISBLANK(Energy_G_Old!CW8),"##BLANK",Energy_G_Old!CW8)</f>
        <v>4.0330000000000004</v>
      </c>
      <c r="R75" s="87">
        <f>IF(ISBLANK(Energy_G_Old!DE8),"##BLANK",Energy_G_Old!DE8)</f>
        <v>3.9780000000000002</v>
      </c>
      <c r="S75" s="87">
        <f>IF(ISBLANK(Energy_G_Old!DM8),"##BLANK",Energy_G_Old!DM8)</f>
        <v>4.0640000000000001</v>
      </c>
    </row>
  </sheetData>
  <sheetProtection sort="0"/>
  <phoneticPr fontId="10"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F640E-E97D-44B3-A513-6B9F84E94C08}">
  <dimension ref="A1:S75"/>
  <sheetViews>
    <sheetView zoomScale="85" zoomScaleNormal="85" workbookViewId="0"/>
  </sheetViews>
  <sheetFormatPr defaultColWidth="9" defaultRowHeight="13.5" customHeight="1" x14ac:dyDescent="0.3"/>
  <cols>
    <col min="1" max="1" width="9.58203125" customWidth="1"/>
    <col min="2" max="2" width="21.33203125" bestFit="1" customWidth="1"/>
    <col min="3" max="3" width="71.75" customWidth="1"/>
    <col min="4" max="4" width="4.25" bestFit="1" customWidth="1"/>
    <col min="5" max="5" width="17.25" bestFit="1" customWidth="1"/>
    <col min="6" max="6" width="15.25" customWidth="1"/>
  </cols>
  <sheetData>
    <row r="1" spans="1:19" ht="13.5" customHeight="1" x14ac:dyDescent="0.3">
      <c r="C1" t="s">
        <v>155</v>
      </c>
    </row>
    <row r="2" spans="1:19" ht="13.5" customHeight="1" x14ac:dyDescent="0.3">
      <c r="A2" t="s">
        <v>156</v>
      </c>
      <c r="B2" s="84" t="s">
        <v>157</v>
      </c>
      <c r="C2" s="85" t="s">
        <v>158</v>
      </c>
      <c r="D2" s="84" t="s">
        <v>159</v>
      </c>
      <c r="E2" s="84" t="s">
        <v>160</v>
      </c>
      <c r="F2" s="86" t="s">
        <v>161</v>
      </c>
      <c r="G2" s="86" t="s">
        <v>162</v>
      </c>
      <c r="H2" s="86" t="s">
        <v>163</v>
      </c>
      <c r="I2" s="86" t="s">
        <v>164</v>
      </c>
      <c r="J2" s="86" t="s">
        <v>165</v>
      </c>
      <c r="K2" s="86" t="s">
        <v>166</v>
      </c>
      <c r="L2" s="86" t="s">
        <v>167</v>
      </c>
      <c r="M2" s="86" t="s">
        <v>168</v>
      </c>
      <c r="N2" s="86" t="s">
        <v>169</v>
      </c>
      <c r="O2" s="86" t="s">
        <v>170</v>
      </c>
      <c r="P2" s="86" t="s">
        <v>171</v>
      </c>
      <c r="Q2" s="86" t="s">
        <v>172</v>
      </c>
      <c r="R2" s="86" t="s">
        <v>173</v>
      </c>
      <c r="S2" s="86" t="s">
        <v>174</v>
      </c>
    </row>
    <row r="3" spans="1:19" ht="13.5" customHeight="1" x14ac:dyDescent="0.3">
      <c r="B3" s="84"/>
      <c r="C3" s="85"/>
      <c r="D3" s="84"/>
      <c r="E3" s="84"/>
      <c r="F3" s="86"/>
    </row>
    <row r="4" spans="1:19" ht="13.5" customHeight="1" x14ac:dyDescent="0.3">
      <c r="B4" t="str">
        <f>OP_Liquor_Old!EM8</f>
        <v>WWS01001FL</v>
      </c>
      <c r="C4" t="str">
        <f>OP_Liquor_Old!$B$8</f>
        <v>Power</v>
      </c>
      <c r="D4" t="str">
        <f>OP_Liquor_Old!$C$8</f>
        <v>£m</v>
      </c>
      <c r="E4" s="84" t="s">
        <v>175</v>
      </c>
      <c r="F4" s="87">
        <f>IF(ISBLANK(OP_Liquor_New!F8),"##BLANK",OP_Liquor_New!F8)</f>
        <v>1.591</v>
      </c>
      <c r="G4" s="87">
        <f>IF(ISBLANK(OP_Liquor_New!O8),"##BLANK",OP_Liquor_New!O8)</f>
        <v>2.0659999999999998</v>
      </c>
      <c r="H4" s="87">
        <f>IF(ISBLANK(OP_Liquor_New!X8),"##BLANK",OP_Liquor_New!X8)</f>
        <v>2.8159999999999998</v>
      </c>
      <c r="I4" s="87">
        <f>IF(ISBLANK(OP_Liquor_New!AG8),"##BLANK",OP_Liquor_New!AG8)</f>
        <v>2.9350000000000001</v>
      </c>
      <c r="J4" s="87">
        <f>IF(ISBLANK(OP_Liquor_New!AP8),"##BLANK",OP_Liquor_New!AP8)</f>
        <v>3.0739999999999998</v>
      </c>
      <c r="K4" s="87">
        <f>IF(ISBLANK(OP_Liquor_New!AY8),"##BLANK",OP_Liquor_New!AY8)</f>
        <v>2.8050000000000002</v>
      </c>
      <c r="L4" s="87">
        <f>IF(ISBLANK(OP_Liquor_New!BH8),"##BLANK",OP_Liquor_New!BH8)</f>
        <v>3.2930000000000001</v>
      </c>
      <c r="M4" s="87">
        <f>IF(ISBLANK(OP_Liquor_New!BQ8),"##BLANK",OP_Liquor_New!BQ8)</f>
        <v>3.512</v>
      </c>
      <c r="N4" s="87">
        <f>IF(ISBLANK(OP_Liquor_New!BZ8),"##BLANK",OP_Liquor_New!BZ8)</f>
        <v>4.1760000000000002</v>
      </c>
      <c r="O4" s="87">
        <f>IF(ISBLANK(OP_Liquor_New!CI8),"##BLANK",OP_Liquor_New!CI8)</f>
        <v>4.0620000000000003</v>
      </c>
      <c r="P4" s="87">
        <f>IF(ISBLANK(OP_Liquor_New!CR8),"##BLANK",OP_Liquor_New!CR8)</f>
        <v>3.7890000000000001</v>
      </c>
      <c r="Q4" s="87">
        <f>IF(ISBLANK(OP_Liquor_New!DA8),"##BLANK",OP_Liquor_New!DA8)</f>
        <v>2.1059999999999999</v>
      </c>
      <c r="R4" s="87">
        <f>IF(ISBLANK(OP_Liquor_New!DJ8),"##BLANK",OP_Liquor_New!DJ8)</f>
        <v>2.1139999999999999</v>
      </c>
      <c r="S4" s="87">
        <f>IF(ISBLANK(OP_Liquor_New!DS8),"##BLANK",OP_Liquor_New!DS8)</f>
        <v>2.2050000000000001</v>
      </c>
    </row>
    <row r="5" spans="1:19" ht="13.5" customHeight="1" x14ac:dyDescent="0.3">
      <c r="B5" t="str">
        <f>OP_Liquor_Old!EM9</f>
        <v>WWS01002FL</v>
      </c>
      <c r="C5" t="str">
        <f>OP_Liquor_Old!$B$9</f>
        <v>Income treated as negative expenditure</v>
      </c>
      <c r="D5" t="str">
        <f>OP_Liquor_Old!$C$9</f>
        <v>£m</v>
      </c>
      <c r="E5" s="84" t="s">
        <v>175</v>
      </c>
      <c r="F5" s="87">
        <f>IF(ISBLANK(OP_Liquor_New!F9),"##BLANK",OP_Liquor_New!F9)</f>
        <v>0</v>
      </c>
      <c r="G5" s="87">
        <f>IF(ISBLANK(OP_Liquor_New!O9),"##BLANK",OP_Liquor_New!O9)</f>
        <v>0</v>
      </c>
      <c r="H5" s="87">
        <f>IF(ISBLANK(OP_Liquor_New!X9),"##BLANK",OP_Liquor_New!X9)</f>
        <v>0</v>
      </c>
      <c r="I5" s="87">
        <f>IF(ISBLANK(OP_Liquor_New!AG9),"##BLANK",OP_Liquor_New!AG9)</f>
        <v>-1E-3</v>
      </c>
      <c r="J5" s="87">
        <f>IF(ISBLANK(OP_Liquor_New!AP9),"##BLANK",OP_Liquor_New!AP9)</f>
        <v>0</v>
      </c>
      <c r="K5" s="87">
        <f>IF(ISBLANK(OP_Liquor_New!AY9),"##BLANK",OP_Liquor_New!AY9)</f>
        <v>0</v>
      </c>
      <c r="L5" s="87">
        <f>IF(ISBLANK(OP_Liquor_New!BH9),"##BLANK",OP_Liquor_New!BH9)</f>
        <v>0</v>
      </c>
      <c r="M5" s="87">
        <f>IF(ISBLANK(OP_Liquor_New!BQ9),"##BLANK",OP_Liquor_New!BQ9)</f>
        <v>0</v>
      </c>
      <c r="N5" s="87">
        <f>IF(ISBLANK(OP_Liquor_New!BZ9),"##BLANK",OP_Liquor_New!BZ9)</f>
        <v>0</v>
      </c>
      <c r="O5" s="87">
        <f>IF(ISBLANK(OP_Liquor_New!CI9),"##BLANK",OP_Liquor_New!CI9)</f>
        <v>2E-3</v>
      </c>
      <c r="P5" s="87">
        <f>IF(ISBLANK(OP_Liquor_New!CR9),"##BLANK",OP_Liquor_New!CR9)</f>
        <v>0</v>
      </c>
      <c r="Q5" s="87">
        <f>IF(ISBLANK(OP_Liquor_New!DA9),"##BLANK",OP_Liquor_New!DA9)</f>
        <v>0</v>
      </c>
      <c r="R5" s="87">
        <f>IF(ISBLANK(OP_Liquor_New!DJ9),"##BLANK",OP_Liquor_New!DJ9)</f>
        <v>0</v>
      </c>
      <c r="S5" s="87">
        <f>IF(ISBLANK(OP_Liquor_New!DS9),"##BLANK",OP_Liquor_New!DS9)</f>
        <v>0</v>
      </c>
    </row>
    <row r="6" spans="1:19" ht="13.5" customHeight="1" x14ac:dyDescent="0.3">
      <c r="B6" t="str">
        <f>OP_Liquor_Old!EM10</f>
        <v>WWS01004FL</v>
      </c>
      <c r="C6" t="str">
        <f>OP_Liquor_Old!$B$10</f>
        <v>Bulk discharge - recollected</v>
      </c>
      <c r="D6" t="str">
        <f>OP_Liquor_Old!$C$10</f>
        <v>£m</v>
      </c>
      <c r="E6" s="84" t="s">
        <v>175</v>
      </c>
      <c r="F6" s="87">
        <f>IF(ISBLANK(OP_Liquor_New!F10),"##BLANK",OP_Liquor_New!F10)</f>
        <v>0</v>
      </c>
      <c r="G6" s="87">
        <f>IF(ISBLANK(OP_Liquor_New!O10),"##BLANK",OP_Liquor_New!O10)</f>
        <v>0</v>
      </c>
      <c r="H6" s="87">
        <f>IF(ISBLANK(OP_Liquor_New!X10),"##BLANK",OP_Liquor_New!X10)</f>
        <v>0</v>
      </c>
      <c r="I6" s="87">
        <f>IF(ISBLANK(OP_Liquor_New!AG10),"##BLANK",OP_Liquor_New!AG10)</f>
        <v>0</v>
      </c>
      <c r="J6" s="87">
        <f>IF(ISBLANK(OP_Liquor_New!AP10),"##BLANK",OP_Liquor_New!AP10)</f>
        <v>0</v>
      </c>
      <c r="K6" s="87">
        <f>IF(ISBLANK(OP_Liquor_New!AY10),"##BLANK",OP_Liquor_New!AY10)</f>
        <v>0</v>
      </c>
      <c r="L6" s="87">
        <f>IF(ISBLANK(OP_Liquor_New!BH10),"##BLANK",OP_Liquor_New!BH10)</f>
        <v>0</v>
      </c>
      <c r="M6" s="87">
        <f>IF(ISBLANK(OP_Liquor_New!BQ10),"##BLANK",OP_Liquor_New!BQ10)</f>
        <v>0</v>
      </c>
      <c r="N6" s="87">
        <f>IF(ISBLANK(OP_Liquor_New!BZ10),"##BLANK",OP_Liquor_New!BZ10)</f>
        <v>0</v>
      </c>
      <c r="O6" s="87">
        <f>IF(ISBLANK(OP_Liquor_New!CI10),"##BLANK",OP_Liquor_New!CI10)</f>
        <v>0</v>
      </c>
      <c r="P6" s="87">
        <f>IF(ISBLANK(OP_Liquor_New!CR10),"##BLANK",OP_Liquor_New!CR10)</f>
        <v>0</v>
      </c>
      <c r="Q6" s="87">
        <f>IF(ISBLANK(OP_Liquor_New!DA10),"##BLANK",OP_Liquor_New!DA10)</f>
        <v>0</v>
      </c>
      <c r="R6" s="87">
        <f>IF(ISBLANK(OP_Liquor_New!DJ10),"##BLANK",OP_Liquor_New!DJ10)</f>
        <v>0</v>
      </c>
      <c r="S6" s="87">
        <f>IF(ISBLANK(OP_Liquor_New!DS10),"##BLANK",OP_Liquor_New!DS10)</f>
        <v>0</v>
      </c>
    </row>
    <row r="7" spans="1:19" ht="13.5" customHeight="1" x14ac:dyDescent="0.3">
      <c r="B7" t="str">
        <f>OP_Liquor_Old!EM11</f>
        <v>WWS01005FL</v>
      </c>
      <c r="C7" t="str">
        <f>OP_Liquor_Old!$B$11</f>
        <v>Renewals expensed in year (infrastructure)</v>
      </c>
      <c r="D7" t="str">
        <f>OP_Liquor_Old!$C$11</f>
        <v>£m</v>
      </c>
      <c r="E7" s="84" t="s">
        <v>175</v>
      </c>
      <c r="F7" s="87">
        <f>IF(ISBLANK(OP_Liquor_New!F11),"##BLANK",OP_Liquor_New!F11)</f>
        <v>19.468</v>
      </c>
      <c r="G7" s="87">
        <f>IF(ISBLANK(OP_Liquor_New!O11),"##BLANK",OP_Liquor_New!O11)</f>
        <v>24.338999999999999</v>
      </c>
      <c r="H7" s="87">
        <f>IF(ISBLANK(OP_Liquor_New!X11),"##BLANK",OP_Liquor_New!X11)</f>
        <v>20.937999999999999</v>
      </c>
      <c r="I7" s="87">
        <f>IF(ISBLANK(OP_Liquor_New!AG11),"##BLANK",OP_Liquor_New!AG11)</f>
        <v>18.559000000000001</v>
      </c>
      <c r="J7" s="87">
        <f>IF(ISBLANK(OP_Liquor_New!AP11),"##BLANK",OP_Liquor_New!AP11)</f>
        <v>18.207000000000001</v>
      </c>
      <c r="K7" s="87">
        <f>IF(ISBLANK(OP_Liquor_New!AY11),"##BLANK",OP_Liquor_New!AY11)</f>
        <v>23.082999999999998</v>
      </c>
      <c r="L7" s="87">
        <f>IF(ISBLANK(OP_Liquor_New!BH11),"##BLANK",OP_Liquor_New!BH11)</f>
        <v>15.081</v>
      </c>
      <c r="M7" s="87">
        <f>IF(ISBLANK(OP_Liquor_New!BQ11),"##BLANK",OP_Liquor_New!BQ11)</f>
        <v>17.196999999999999</v>
      </c>
      <c r="N7" s="87">
        <f>IF(ISBLANK(OP_Liquor_New!BZ11),"##BLANK",OP_Liquor_New!BZ11)</f>
        <v>19.922000000000001</v>
      </c>
      <c r="O7" s="87">
        <f>IF(ISBLANK(OP_Liquor_New!CI11),"##BLANK",OP_Liquor_New!CI11)</f>
        <v>14.895</v>
      </c>
      <c r="P7" s="87">
        <f>IF(ISBLANK(OP_Liquor_New!CR11),"##BLANK",OP_Liquor_New!CR11)</f>
        <v>11.467000000000001</v>
      </c>
      <c r="Q7" s="87">
        <f>IF(ISBLANK(OP_Liquor_New!DA11),"##BLANK",OP_Liquor_New!DA11)</f>
        <v>30.286999999999999</v>
      </c>
      <c r="R7" s="87">
        <f>IF(ISBLANK(OP_Liquor_New!DJ11),"##BLANK",OP_Liquor_New!DJ11)</f>
        <v>30.707999999999998</v>
      </c>
      <c r="S7" s="87">
        <f>IF(ISBLANK(OP_Liquor_New!DS11),"##BLANK",OP_Liquor_New!DS11)</f>
        <v>30.024999999999999</v>
      </c>
    </row>
    <row r="8" spans="1:19" ht="13.5" customHeight="1" x14ac:dyDescent="0.3">
      <c r="B8" t="str">
        <f>OP_Liquor_Old!EM12</f>
        <v>WWS01006FL</v>
      </c>
      <c r="C8" t="str">
        <f>OP_Liquor_Old!$B$12</f>
        <v>Renewals expensed in year (non-infrastructure)</v>
      </c>
      <c r="D8" t="str">
        <f>OP_Liquor_Old!$C$12</f>
        <v>£m</v>
      </c>
      <c r="E8" s="84" t="s">
        <v>175</v>
      </c>
      <c r="F8" s="87">
        <f>IF(ISBLANK(OP_Liquor_New!F12),"##BLANK",OP_Liquor_New!F12)</f>
        <v>0</v>
      </c>
      <c r="G8" s="87">
        <f>IF(ISBLANK(OP_Liquor_New!O12),"##BLANK",OP_Liquor_New!O12)</f>
        <v>0</v>
      </c>
      <c r="H8" s="87">
        <f>IF(ISBLANK(OP_Liquor_New!X12),"##BLANK",OP_Liquor_New!X12)</f>
        <v>0</v>
      </c>
      <c r="I8" s="87">
        <f>IF(ISBLANK(OP_Liquor_New!AG12),"##BLANK",OP_Liquor_New!AG12)</f>
        <v>0</v>
      </c>
      <c r="J8" s="87">
        <f>IF(ISBLANK(OP_Liquor_New!AP12),"##BLANK",OP_Liquor_New!AP12)</f>
        <v>0</v>
      </c>
      <c r="K8" s="87">
        <f>IF(ISBLANK(OP_Liquor_New!AY12),"##BLANK",OP_Liquor_New!AY12)</f>
        <v>0</v>
      </c>
      <c r="L8" s="87">
        <f>IF(ISBLANK(OP_Liquor_New!BH12),"##BLANK",OP_Liquor_New!BH12)</f>
        <v>0</v>
      </c>
      <c r="M8" s="87">
        <f>IF(ISBLANK(OP_Liquor_New!BQ12),"##BLANK",OP_Liquor_New!BQ12)</f>
        <v>0</v>
      </c>
      <c r="N8" s="87">
        <f>IF(ISBLANK(OP_Liquor_New!BZ12),"##BLANK",OP_Liquor_New!BZ12)</f>
        <v>0</v>
      </c>
      <c r="O8" s="87">
        <f>IF(ISBLANK(OP_Liquor_New!CI12),"##BLANK",OP_Liquor_New!CI12)</f>
        <v>0</v>
      </c>
      <c r="P8" s="87">
        <f>IF(ISBLANK(OP_Liquor_New!CR12),"##BLANK",OP_Liquor_New!CR12)</f>
        <v>0</v>
      </c>
      <c r="Q8" s="87">
        <f>IF(ISBLANK(OP_Liquor_New!DA12),"##BLANK",OP_Liquor_New!DA12)</f>
        <v>0</v>
      </c>
      <c r="R8" s="87">
        <f>IF(ISBLANK(OP_Liquor_New!DJ12),"##BLANK",OP_Liquor_New!DJ12)</f>
        <v>0</v>
      </c>
      <c r="S8" s="87">
        <f>IF(ISBLANK(OP_Liquor_New!DS12),"##BLANK",OP_Liquor_New!DS12)</f>
        <v>0</v>
      </c>
    </row>
    <row r="9" spans="1:19" ht="13.5" customHeight="1" x14ac:dyDescent="0.3">
      <c r="B9" t="str">
        <f>OP_Liquor_Old!EM13</f>
        <v>WWS01007FL</v>
      </c>
      <c r="C9" t="str">
        <f>OP_Liquor_Old!$B$13</f>
        <v>Other operating expenditure</v>
      </c>
      <c r="D9" t="str">
        <f>OP_Liquor_Old!$C$13</f>
        <v>£m</v>
      </c>
      <c r="E9" s="84" t="s">
        <v>175</v>
      </c>
      <c r="F9" s="87">
        <f>IF(ISBLANK(OP_Liquor_New!F13),"##BLANK",OP_Liquor_New!F13)</f>
        <v>12.093999999999999</v>
      </c>
      <c r="G9" s="87">
        <f>IF(ISBLANK(OP_Liquor_New!O13),"##BLANK",OP_Liquor_New!O13)</f>
        <v>14.478999999999999</v>
      </c>
      <c r="H9" s="87">
        <f>IF(ISBLANK(OP_Liquor_New!X13),"##BLANK",OP_Liquor_New!X13)</f>
        <v>12.728</v>
      </c>
      <c r="I9" s="87">
        <f>IF(ISBLANK(OP_Liquor_New!AG13),"##BLANK",OP_Liquor_New!AG13)</f>
        <v>13.823</v>
      </c>
      <c r="J9" s="87">
        <f>IF(ISBLANK(OP_Liquor_New!AP13),"##BLANK",OP_Liquor_New!AP13)</f>
        <v>14.494999999999999</v>
      </c>
      <c r="K9" s="87">
        <f>IF(ISBLANK(OP_Liquor_New!AY13),"##BLANK",OP_Liquor_New!AY13)</f>
        <v>17.341999999999999</v>
      </c>
      <c r="L9" s="87">
        <f>IF(ISBLANK(OP_Liquor_New!BH13),"##BLANK",OP_Liquor_New!BH13)</f>
        <v>18.823</v>
      </c>
      <c r="M9" s="87">
        <f>IF(ISBLANK(OP_Liquor_New!BQ13),"##BLANK",OP_Liquor_New!BQ13)</f>
        <v>17.37</v>
      </c>
      <c r="N9" s="87">
        <f>IF(ISBLANK(OP_Liquor_New!BZ13),"##BLANK",OP_Liquor_New!BZ13)</f>
        <v>16.184999999999999</v>
      </c>
      <c r="O9" s="87">
        <f>IF(ISBLANK(OP_Liquor_New!CI13),"##BLANK",OP_Liquor_New!CI13)</f>
        <v>22.532</v>
      </c>
      <c r="P9" s="87">
        <f>IF(ISBLANK(OP_Liquor_New!CR13),"##BLANK",OP_Liquor_New!CR13)</f>
        <v>18.494</v>
      </c>
      <c r="Q9" s="87">
        <f>IF(ISBLANK(OP_Liquor_New!DA13),"##BLANK",OP_Liquor_New!DA13)</f>
        <v>20.783000000000001</v>
      </c>
      <c r="R9" s="87">
        <f>IF(ISBLANK(OP_Liquor_New!DJ13),"##BLANK",OP_Liquor_New!DJ13)</f>
        <v>21.367000000000001</v>
      </c>
      <c r="S9" s="87">
        <f>IF(ISBLANK(OP_Liquor_New!DS13),"##BLANK",OP_Liquor_New!DS13)</f>
        <v>22.210999999999999</v>
      </c>
    </row>
    <row r="10" spans="1:19" ht="13.5" customHeight="1" x14ac:dyDescent="0.3">
      <c r="B10" t="str">
        <f>OP_Liquor_Old!EM14</f>
        <v>WWS1008FL</v>
      </c>
      <c r="C10" t="str">
        <f>OP_Liquor_Old!$B$14</f>
        <v>Local authority and Cumulo rates</v>
      </c>
      <c r="D10" t="str">
        <f>OP_Liquor_Old!$C$14</f>
        <v>£m</v>
      </c>
      <c r="E10" s="84" t="s">
        <v>175</v>
      </c>
      <c r="F10" s="87">
        <f>IF(ISBLANK(OP_Liquor_New!F14),"##BLANK",OP_Liquor_New!F14)</f>
        <v>0.09</v>
      </c>
      <c r="G10" s="87">
        <f>IF(ISBLANK(OP_Liquor_New!O14),"##BLANK",OP_Liquor_New!O14)</f>
        <v>7.0000000000000007E-2</v>
      </c>
      <c r="H10" s="87">
        <f>IF(ISBLANK(OP_Liquor_New!X14),"##BLANK",OP_Liquor_New!X14)</f>
        <v>4.9000000000000002E-2</v>
      </c>
      <c r="I10" s="87">
        <f>IF(ISBLANK(OP_Liquor_New!AG14),"##BLANK",OP_Liquor_New!AG14)</f>
        <v>0.03</v>
      </c>
      <c r="J10" s="87">
        <f>IF(ISBLANK(OP_Liquor_New!AP14),"##BLANK",OP_Liquor_New!AP14)</f>
        <v>0</v>
      </c>
      <c r="K10" s="87">
        <f>IF(ISBLANK(OP_Liquor_New!AY14),"##BLANK",OP_Liquor_New!AY14)</f>
        <v>8.5999999999999993E-2</v>
      </c>
      <c r="L10" s="87">
        <f>IF(ISBLANK(OP_Liquor_New!BH14),"##BLANK",OP_Liquor_New!BH14)</f>
        <v>0</v>
      </c>
      <c r="M10" s="87">
        <f>IF(ISBLANK(OP_Liquor_New!BQ14),"##BLANK",OP_Liquor_New!BQ14)</f>
        <v>6.2E-2</v>
      </c>
      <c r="N10" s="87">
        <f>IF(ISBLANK(OP_Liquor_New!BZ14),"##BLANK",OP_Liquor_New!BZ14)</f>
        <v>5.6000000000000001E-2</v>
      </c>
      <c r="O10" s="87">
        <f>IF(ISBLANK(OP_Liquor_New!CI14),"##BLANK",OP_Liquor_New!CI14)</f>
        <v>5.8999999999999997E-2</v>
      </c>
      <c r="P10" s="87">
        <f>IF(ISBLANK(OP_Liquor_New!CR14),"##BLANK",OP_Liquor_New!CR14)</f>
        <v>0</v>
      </c>
      <c r="Q10" s="87">
        <f>IF(ISBLANK(OP_Liquor_New!DA14),"##BLANK",OP_Liquor_New!DA14)</f>
        <v>0</v>
      </c>
      <c r="R10" s="87">
        <f>IF(ISBLANK(OP_Liquor_New!DJ14),"##BLANK",OP_Liquor_New!DJ14)</f>
        <v>0</v>
      </c>
      <c r="S10" s="87">
        <f>IF(ISBLANK(OP_Liquor_New!DS14),"##BLANK",OP_Liquor_New!DS14)</f>
        <v>0</v>
      </c>
    </row>
    <row r="11" spans="1:19" ht="13.5" customHeight="1" x14ac:dyDescent="0.3">
      <c r="B11" t="str">
        <f>OP_Liquor_Old!EN8</f>
        <v>WWS01001SWD</v>
      </c>
      <c r="C11" t="str">
        <f>OP_Liquor_Old!$B$8</f>
        <v>Power</v>
      </c>
      <c r="D11" t="str">
        <f>OP_Liquor_Old!$C$8</f>
        <v>£m</v>
      </c>
      <c r="E11" s="84" t="s">
        <v>175</v>
      </c>
      <c r="F11" s="88">
        <f>IF(ISBLANK(OP_Liquor_New!G8),"##BLANK",OP_Liquor_New!G8)</f>
        <v>0.52200000000000002</v>
      </c>
      <c r="G11" s="88">
        <f>IF(ISBLANK(OP_Liquor_New!P8),"##BLANK",OP_Liquor_New!P8)</f>
        <v>0.67800000000000005</v>
      </c>
      <c r="H11" s="88">
        <f>IF(ISBLANK(OP_Liquor_New!Y8),"##BLANK",OP_Liquor_New!Y8)</f>
        <v>0.92400000000000004</v>
      </c>
      <c r="I11" s="88">
        <f>IF(ISBLANK(OP_Liquor_New!AH8),"##BLANK",OP_Liquor_New!AH8)</f>
        <v>0.96399999999999997</v>
      </c>
      <c r="J11" s="88">
        <f>IF(ISBLANK(OP_Liquor_New!AQ8),"##BLANK",OP_Liquor_New!AQ8)</f>
        <v>1.0089999999999999</v>
      </c>
      <c r="K11" s="88">
        <f>IF(ISBLANK(OP_Liquor_New!AZ8),"##BLANK",OP_Liquor_New!AZ8)</f>
        <v>0.92100000000000004</v>
      </c>
      <c r="L11" s="88">
        <f>IF(ISBLANK(OP_Liquor_New!BI8),"##BLANK",OP_Liquor_New!BI8)</f>
        <v>1.081</v>
      </c>
      <c r="M11" s="88">
        <f>IF(ISBLANK(OP_Liquor_New!BR8),"##BLANK",OP_Liquor_New!BR8)</f>
        <v>1.153</v>
      </c>
      <c r="N11" s="88">
        <f>IF(ISBLANK(OP_Liquor_New!CA8),"##BLANK",OP_Liquor_New!CA8)</f>
        <v>1.371</v>
      </c>
      <c r="O11" s="88">
        <f>IF(ISBLANK(OP_Liquor_New!CJ8),"##BLANK",OP_Liquor_New!CJ8)</f>
        <v>1.3340000000000001</v>
      </c>
      <c r="P11" s="88">
        <f>IF(ISBLANK(OP_Liquor_New!CS8),"##BLANK",OP_Liquor_New!CS8)</f>
        <v>1.236</v>
      </c>
      <c r="Q11" s="88">
        <f>IF(ISBLANK(OP_Liquor_New!DB8),"##BLANK",OP_Liquor_New!DB8)</f>
        <v>0.75700000000000001</v>
      </c>
      <c r="R11" s="88">
        <f>IF(ISBLANK(OP_Liquor_New!DK8),"##BLANK",OP_Liquor_New!DK8)</f>
        <v>0.76</v>
      </c>
      <c r="S11" s="88">
        <f>IF(ISBLANK(OP_Liquor_New!DT8),"##BLANK",OP_Liquor_New!DT8)</f>
        <v>0.79200000000000004</v>
      </c>
    </row>
    <row r="12" spans="1:19" ht="13.5" customHeight="1" x14ac:dyDescent="0.3">
      <c r="B12" t="str">
        <f>OP_Liquor_Old!EN9</f>
        <v>WWS01002SWD</v>
      </c>
      <c r="C12" t="str">
        <f>OP_Liquor_Old!$B$9</f>
        <v>Income treated as negative expenditure</v>
      </c>
      <c r="D12" t="str">
        <f>OP_Liquor_Old!$C$9</f>
        <v>£m</v>
      </c>
      <c r="E12" s="84" t="s">
        <v>175</v>
      </c>
      <c r="F12" s="87">
        <f>IF(ISBLANK(OP_Liquor_New!G9),"##BLANK",OP_Liquor_New!G9)</f>
        <v>0</v>
      </c>
      <c r="G12" s="87">
        <f>IF(ISBLANK(OP_Liquor_New!P9),"##BLANK",OP_Liquor_New!P9)</f>
        <v>0</v>
      </c>
      <c r="H12" s="87">
        <f>IF(ISBLANK(OP_Liquor_New!Y9),"##BLANK",OP_Liquor_New!Y9)</f>
        <v>0</v>
      </c>
      <c r="I12" s="87">
        <f>IF(ISBLANK(OP_Liquor_New!AH9),"##BLANK",OP_Liquor_New!AH9)</f>
        <v>0</v>
      </c>
      <c r="J12" s="87">
        <f>IF(ISBLANK(OP_Liquor_New!AQ9),"##BLANK",OP_Liquor_New!AQ9)</f>
        <v>0</v>
      </c>
      <c r="K12" s="87">
        <f>IF(ISBLANK(OP_Liquor_New!AZ9),"##BLANK",OP_Liquor_New!AZ9)</f>
        <v>0</v>
      </c>
      <c r="L12" s="87">
        <f>IF(ISBLANK(OP_Liquor_New!BI9),"##BLANK",OP_Liquor_New!BI9)</f>
        <v>0</v>
      </c>
      <c r="M12" s="87">
        <f>IF(ISBLANK(OP_Liquor_New!BR9),"##BLANK",OP_Liquor_New!BR9)</f>
        <v>0</v>
      </c>
      <c r="N12" s="87">
        <f>IF(ISBLANK(OP_Liquor_New!CA9),"##BLANK",OP_Liquor_New!CA9)</f>
        <v>0</v>
      </c>
      <c r="O12" s="87">
        <f>IF(ISBLANK(OP_Liquor_New!CJ9),"##BLANK",OP_Liquor_New!CJ9)</f>
        <v>1E-3</v>
      </c>
      <c r="P12" s="88">
        <f>IF(ISBLANK(OP_Liquor_New!CS9),"##BLANK",OP_Liquor_New!CS9)</f>
        <v>0</v>
      </c>
      <c r="Q12" s="88">
        <f>IF(ISBLANK(OP_Liquor_New!DB9),"##BLANK",OP_Liquor_New!DB9)</f>
        <v>0</v>
      </c>
      <c r="R12" s="88">
        <f>IF(ISBLANK(OP_Liquor_New!DK9),"##BLANK",OP_Liquor_New!DK9)</f>
        <v>0</v>
      </c>
      <c r="S12" s="88">
        <f>IF(ISBLANK(OP_Liquor_New!DT9),"##BLANK",OP_Liquor_New!DT9)</f>
        <v>0</v>
      </c>
    </row>
    <row r="13" spans="1:19" ht="13.5" customHeight="1" x14ac:dyDescent="0.3">
      <c r="B13" t="str">
        <f>OP_Liquor_Old!EN10</f>
        <v>WWS01004SWD</v>
      </c>
      <c r="C13" t="str">
        <f>OP_Liquor_Old!$B$10</f>
        <v>Bulk discharge - recollected</v>
      </c>
      <c r="D13" t="str">
        <f>OP_Liquor_Old!$C$10</f>
        <v>£m</v>
      </c>
      <c r="E13" s="84" t="s">
        <v>175</v>
      </c>
      <c r="F13" s="87">
        <f>IF(ISBLANK(OP_Liquor_New!G10),"##BLANK",OP_Liquor_New!G10)</f>
        <v>0</v>
      </c>
      <c r="G13" s="87">
        <f>IF(ISBLANK(OP_Liquor_New!P10),"##BLANK",OP_Liquor_New!P10)</f>
        <v>0</v>
      </c>
      <c r="H13" s="87">
        <f>IF(ISBLANK(OP_Liquor_New!Y10),"##BLANK",OP_Liquor_New!Y10)</f>
        <v>0</v>
      </c>
      <c r="I13" s="87">
        <f>IF(ISBLANK(OP_Liquor_New!AH10),"##BLANK",OP_Liquor_New!AH10)</f>
        <v>0</v>
      </c>
      <c r="J13" s="87">
        <f>IF(ISBLANK(OP_Liquor_New!AQ10),"##BLANK",OP_Liquor_New!AQ10)</f>
        <v>0</v>
      </c>
      <c r="K13" s="87">
        <f>IF(ISBLANK(OP_Liquor_New!AZ10),"##BLANK",OP_Liquor_New!AZ10)</f>
        <v>0</v>
      </c>
      <c r="L13" s="87">
        <f>IF(ISBLANK(OP_Liquor_New!BI10),"##BLANK",OP_Liquor_New!BI10)</f>
        <v>0</v>
      </c>
      <c r="M13" s="87">
        <f>IF(ISBLANK(OP_Liquor_New!BR10),"##BLANK",OP_Liquor_New!BR10)</f>
        <v>0</v>
      </c>
      <c r="N13" s="87">
        <f>IF(ISBLANK(OP_Liquor_New!CA10),"##BLANK",OP_Liquor_New!CA10)</f>
        <v>0</v>
      </c>
      <c r="O13" s="87">
        <f>IF(ISBLANK(OP_Liquor_New!CJ10),"##BLANK",OP_Liquor_New!CJ10)</f>
        <v>0</v>
      </c>
      <c r="P13" s="88">
        <f>IF(ISBLANK(OP_Liquor_New!CS10),"##BLANK",OP_Liquor_New!CS10)</f>
        <v>0</v>
      </c>
      <c r="Q13" s="88">
        <f>IF(ISBLANK(OP_Liquor_New!DB10),"##BLANK",OP_Liquor_New!DB10)</f>
        <v>0</v>
      </c>
      <c r="R13" s="88">
        <f>IF(ISBLANK(OP_Liquor_New!DK10),"##BLANK",OP_Liquor_New!DK10)</f>
        <v>0</v>
      </c>
      <c r="S13" s="88">
        <f>IF(ISBLANK(OP_Liquor_New!DT10),"##BLANK",OP_Liquor_New!DT10)</f>
        <v>0</v>
      </c>
    </row>
    <row r="14" spans="1:19" ht="13.5" customHeight="1" x14ac:dyDescent="0.3">
      <c r="B14" t="str">
        <f>OP_Liquor_Old!EN11</f>
        <v>WWS01005SWD</v>
      </c>
      <c r="C14" t="str">
        <f>OP_Liquor_Old!$B$11</f>
        <v>Renewals expensed in year (infrastructure)</v>
      </c>
      <c r="D14" t="str">
        <f>OP_Liquor_Old!$C$11</f>
        <v>£m</v>
      </c>
      <c r="E14" s="84" t="s">
        <v>175</v>
      </c>
      <c r="F14" s="87">
        <f>IF(ISBLANK(OP_Liquor_New!G11),"##BLANK",OP_Liquor_New!G11)</f>
        <v>8.4359999999999999</v>
      </c>
      <c r="G14" s="87">
        <f>IF(ISBLANK(OP_Liquor_New!P11),"##BLANK",OP_Liquor_New!P11)</f>
        <v>10.547000000000001</v>
      </c>
      <c r="H14" s="87">
        <f>IF(ISBLANK(OP_Liquor_New!Y11),"##BLANK",OP_Liquor_New!Y11)</f>
        <v>9.0730000000000004</v>
      </c>
      <c r="I14" s="87">
        <f>IF(ISBLANK(OP_Liquor_New!AH11),"##BLANK",OP_Liquor_New!AH11)</f>
        <v>8.0419999999999998</v>
      </c>
      <c r="J14" s="87">
        <f>IF(ISBLANK(OP_Liquor_New!AQ11),"##BLANK",OP_Liquor_New!AQ11)</f>
        <v>7.89</v>
      </c>
      <c r="K14" s="87">
        <f>IF(ISBLANK(OP_Liquor_New!AZ11),"##BLANK",OP_Liquor_New!AZ11)</f>
        <v>10.044</v>
      </c>
      <c r="L14" s="87">
        <f>IF(ISBLANK(OP_Liquor_New!BI11),"##BLANK",OP_Liquor_New!BI11)</f>
        <v>7.0190000000000001</v>
      </c>
      <c r="M14" s="87">
        <f>IF(ISBLANK(OP_Liquor_New!BR11),"##BLANK",OP_Liquor_New!BR11)</f>
        <v>7.9820000000000002</v>
      </c>
      <c r="N14" s="87">
        <f>IF(ISBLANK(OP_Liquor_New!CA11),"##BLANK",OP_Liquor_New!CA11)</f>
        <v>9.2729999999999997</v>
      </c>
      <c r="O14" s="87">
        <f>IF(ISBLANK(OP_Liquor_New!CJ11),"##BLANK",OP_Liquor_New!CJ11)</f>
        <v>7.3250000000000002</v>
      </c>
      <c r="P14" s="88">
        <f>IF(ISBLANK(OP_Liquor_New!CS11),"##BLANK",OP_Liquor_New!CS11)</f>
        <v>5.9950000000000001</v>
      </c>
      <c r="Q14" s="88">
        <f>IF(ISBLANK(OP_Liquor_New!DB11),"##BLANK",OP_Liquor_New!DB11)</f>
        <v>10.884</v>
      </c>
      <c r="R14" s="88">
        <f>IF(ISBLANK(OP_Liquor_New!DK11),"##BLANK",OP_Liquor_New!DK11)</f>
        <v>11.036</v>
      </c>
      <c r="S14" s="88">
        <f>IF(ISBLANK(OP_Liquor_New!DT11),"##BLANK",OP_Liquor_New!DT11)</f>
        <v>10.79</v>
      </c>
    </row>
    <row r="15" spans="1:19" ht="13.5" customHeight="1" x14ac:dyDescent="0.3">
      <c r="B15" t="str">
        <f>OP_Liquor_Old!EN12</f>
        <v>WWS01006SWD</v>
      </c>
      <c r="C15" t="str">
        <f>OP_Liquor_Old!$B$12</f>
        <v>Renewals expensed in year (non-infrastructure)</v>
      </c>
      <c r="D15" t="str">
        <f>OP_Liquor_Old!$C$12</f>
        <v>£m</v>
      </c>
      <c r="E15" s="84" t="s">
        <v>175</v>
      </c>
      <c r="F15" s="87">
        <f>IF(ISBLANK(OP_Liquor_New!G12),"##BLANK",OP_Liquor_New!G12)</f>
        <v>0</v>
      </c>
      <c r="G15" s="87">
        <f>IF(ISBLANK(OP_Liquor_New!P12),"##BLANK",OP_Liquor_New!P12)</f>
        <v>0</v>
      </c>
      <c r="H15" s="87">
        <f>IF(ISBLANK(OP_Liquor_New!Y12),"##BLANK",OP_Liquor_New!Y12)</f>
        <v>0</v>
      </c>
      <c r="I15" s="87">
        <f>IF(ISBLANK(OP_Liquor_New!AH12),"##BLANK",OP_Liquor_New!AH12)</f>
        <v>0</v>
      </c>
      <c r="J15" s="87">
        <f>IF(ISBLANK(OP_Liquor_New!AQ12),"##BLANK",OP_Liquor_New!AQ12)</f>
        <v>0</v>
      </c>
      <c r="K15" s="87">
        <f>IF(ISBLANK(OP_Liquor_New!AZ12),"##BLANK",OP_Liquor_New!AZ12)</f>
        <v>0</v>
      </c>
      <c r="L15" s="87">
        <f>IF(ISBLANK(OP_Liquor_New!BI12),"##BLANK",OP_Liquor_New!BI12)</f>
        <v>0</v>
      </c>
      <c r="M15" s="87">
        <f>IF(ISBLANK(OP_Liquor_New!BR12),"##BLANK",OP_Liquor_New!BR12)</f>
        <v>0</v>
      </c>
      <c r="N15" s="87">
        <f>IF(ISBLANK(OP_Liquor_New!CA12),"##BLANK",OP_Liquor_New!CA12)</f>
        <v>0</v>
      </c>
      <c r="O15" s="87">
        <f>IF(ISBLANK(OP_Liquor_New!CJ12),"##BLANK",OP_Liquor_New!CJ12)</f>
        <v>0</v>
      </c>
      <c r="P15" s="88">
        <f>IF(ISBLANK(OP_Liquor_New!CS12),"##BLANK",OP_Liquor_New!CS12)</f>
        <v>0</v>
      </c>
      <c r="Q15" s="88">
        <f>IF(ISBLANK(OP_Liquor_New!DB12),"##BLANK",OP_Liquor_New!DB12)</f>
        <v>0</v>
      </c>
      <c r="R15" s="88">
        <f>IF(ISBLANK(OP_Liquor_New!DK12),"##BLANK",OP_Liquor_New!DK12)</f>
        <v>0</v>
      </c>
      <c r="S15" s="88">
        <f>IF(ISBLANK(OP_Liquor_New!DT12),"##BLANK",OP_Liquor_New!DT12)</f>
        <v>0</v>
      </c>
    </row>
    <row r="16" spans="1:19" ht="13.5" customHeight="1" x14ac:dyDescent="0.3">
      <c r="B16" t="str">
        <f>OP_Liquor_Old!EN13</f>
        <v>WWS01007SWD</v>
      </c>
      <c r="C16" t="str">
        <f>OP_Liquor_Old!$B$13</f>
        <v>Other operating expenditure</v>
      </c>
      <c r="D16" t="str">
        <f>OP_Liquor_Old!$C$13</f>
        <v>£m</v>
      </c>
      <c r="E16" s="84" t="s">
        <v>175</v>
      </c>
      <c r="F16" s="87">
        <f>IF(ISBLANK(OP_Liquor_New!G13),"##BLANK",OP_Liquor_New!G13)</f>
        <v>4.8769999999999998</v>
      </c>
      <c r="G16" s="87">
        <f>IF(ISBLANK(OP_Liquor_New!P13),"##BLANK",OP_Liquor_New!P13)</f>
        <v>6.0609999999999999</v>
      </c>
      <c r="H16" s="87">
        <f>IF(ISBLANK(OP_Liquor_New!Y13),"##BLANK",OP_Liquor_New!Y13)</f>
        <v>5.3470000000000004</v>
      </c>
      <c r="I16" s="87">
        <f>IF(ISBLANK(OP_Liquor_New!AH13),"##BLANK",OP_Liquor_New!AH13)</f>
        <v>5.6749999999999998</v>
      </c>
      <c r="J16" s="87">
        <f>IF(ISBLANK(OP_Liquor_New!AQ13),"##BLANK",OP_Liquor_New!AQ13)</f>
        <v>5.9370000000000003</v>
      </c>
      <c r="K16" s="87">
        <f>IF(ISBLANK(OP_Liquor_New!AZ13),"##BLANK",OP_Liquor_New!AZ13)</f>
        <v>5.7709999999999999</v>
      </c>
      <c r="L16" s="87">
        <f>IF(ISBLANK(OP_Liquor_New!BI13),"##BLANK",OP_Liquor_New!BI13)</f>
        <v>4.6040000000000001</v>
      </c>
      <c r="M16" s="87">
        <f>IF(ISBLANK(OP_Liquor_New!BR13),"##BLANK",OP_Liquor_New!BR13)</f>
        <v>5.12</v>
      </c>
      <c r="N16" s="87">
        <f>IF(ISBLANK(OP_Liquor_New!CA13),"##BLANK",OP_Liquor_New!CA13)</f>
        <v>5.5540000000000003</v>
      </c>
      <c r="O16" s="87">
        <f>IF(ISBLANK(OP_Liquor_New!CJ13),"##BLANK",OP_Liquor_New!CJ13)</f>
        <v>5.3150000000000004</v>
      </c>
      <c r="P16" s="88">
        <f>IF(ISBLANK(OP_Liquor_New!CS13),"##BLANK",OP_Liquor_New!CS13)</f>
        <v>6.11</v>
      </c>
      <c r="Q16" s="88">
        <f>IF(ISBLANK(OP_Liquor_New!DB13),"##BLANK",OP_Liquor_New!DB13)</f>
        <v>7.069</v>
      </c>
      <c r="R16" s="88">
        <f>IF(ISBLANK(OP_Liquor_New!DK13),"##BLANK",OP_Liquor_New!DK13)</f>
        <v>7.2670000000000003</v>
      </c>
      <c r="S16" s="88">
        <f>IF(ISBLANK(OP_Liquor_New!DT13),"##BLANK",OP_Liquor_New!DT13)</f>
        <v>7.5540000000000003</v>
      </c>
    </row>
    <row r="17" spans="2:19" ht="13.5" customHeight="1" x14ac:dyDescent="0.3">
      <c r="B17" t="str">
        <f>OP_Liquor_Old!EN14</f>
        <v>WWS1008SWD</v>
      </c>
      <c r="C17" t="str">
        <f>OP_Liquor_Old!$B$14</f>
        <v>Local authority and Cumulo rates</v>
      </c>
      <c r="D17" t="str">
        <f>OP_Liquor_Old!$C$14</f>
        <v>£m</v>
      </c>
      <c r="E17" s="84" t="s">
        <v>175</v>
      </c>
      <c r="F17" s="87">
        <f>IF(ISBLANK(OP_Liquor_New!G14),"##BLANK",OP_Liquor_New!G14)</f>
        <v>0</v>
      </c>
      <c r="G17" s="87">
        <f>IF(ISBLANK(OP_Liquor_New!P14),"##BLANK",OP_Liquor_New!P14)</f>
        <v>1.6E-2</v>
      </c>
      <c r="H17" s="87">
        <f>IF(ISBLANK(OP_Liquor_New!Y14),"##BLANK",OP_Liquor_New!Y14)</f>
        <v>1.0999999999999999E-2</v>
      </c>
      <c r="I17" s="87">
        <f>IF(ISBLANK(OP_Liquor_New!AH14),"##BLANK",OP_Liquor_New!AH14)</f>
        <v>7.0000000000000001E-3</v>
      </c>
      <c r="J17" s="87">
        <f>IF(ISBLANK(OP_Liquor_New!AQ14),"##BLANK",OP_Liquor_New!AQ14)</f>
        <v>0</v>
      </c>
      <c r="K17" s="87">
        <f>IF(ISBLANK(OP_Liquor_New!AZ14),"##BLANK",OP_Liquor_New!AZ14)</f>
        <v>0.02</v>
      </c>
      <c r="L17" s="87">
        <f>IF(ISBLANK(OP_Liquor_New!BI14),"##BLANK",OP_Liquor_New!BI14)</f>
        <v>0</v>
      </c>
      <c r="M17" s="87">
        <f>IF(ISBLANK(OP_Liquor_New!BR14),"##BLANK",OP_Liquor_New!BR14)</f>
        <v>1.4999999999999999E-2</v>
      </c>
      <c r="N17" s="87">
        <f>IF(ISBLANK(OP_Liquor_New!CA14),"##BLANK",OP_Liquor_New!CA14)</f>
        <v>1.4E-2</v>
      </c>
      <c r="O17" s="87">
        <f>IF(ISBLANK(OP_Liquor_New!CJ14),"##BLANK",OP_Liquor_New!CJ14)</f>
        <v>1.4999999999999999E-2</v>
      </c>
      <c r="P17" s="88">
        <f>IF(ISBLANK(OP_Liquor_New!CS14),"##BLANK",OP_Liquor_New!CS14)</f>
        <v>0</v>
      </c>
      <c r="Q17" s="88">
        <f>IF(ISBLANK(OP_Liquor_New!DB14),"##BLANK",OP_Liquor_New!DB14)</f>
        <v>0</v>
      </c>
      <c r="R17" s="88">
        <f>IF(ISBLANK(OP_Liquor_New!DK14),"##BLANK",OP_Liquor_New!DK14)</f>
        <v>0</v>
      </c>
      <c r="S17" s="88">
        <f>IF(ISBLANK(OP_Liquor_New!DT14),"##BLANK",OP_Liquor_New!DT14)</f>
        <v>0</v>
      </c>
    </row>
    <row r="18" spans="2:19" ht="13.5" customHeight="1" x14ac:dyDescent="0.3">
      <c r="B18" t="str">
        <f>OP_Liquor_Old!EO8</f>
        <v>WWS01001HD</v>
      </c>
      <c r="C18" t="str">
        <f>OP_Liquor_Old!$B$8</f>
        <v>Power</v>
      </c>
      <c r="D18" t="str">
        <f>OP_Liquor_Old!$C$8</f>
        <v>£m</v>
      </c>
      <c r="E18" s="84" t="s">
        <v>175</v>
      </c>
      <c r="F18" s="87">
        <f>IF(ISBLANK(OP_Liquor_New!H8),"##BLANK",OP_Liquor_New!H8)</f>
        <v>0.26300000000000001</v>
      </c>
      <c r="G18" s="87">
        <f>IF(ISBLANK(OP_Liquor_New!Q8),"##BLANK",OP_Liquor_New!Q8)</f>
        <v>0.34200000000000003</v>
      </c>
      <c r="H18" s="87">
        <f>IF(ISBLANK(OP_Liquor_New!Z8),"##BLANK",OP_Liquor_New!Z8)</f>
        <v>0.46600000000000003</v>
      </c>
      <c r="I18" s="87">
        <f>IF(ISBLANK(OP_Liquor_New!AI8),"##BLANK",OP_Liquor_New!AI8)</f>
        <v>0.48599999999999999</v>
      </c>
      <c r="J18" s="87">
        <f>IF(ISBLANK(OP_Liquor_New!AR8),"##BLANK",OP_Liquor_New!AR8)</f>
        <v>0.50900000000000001</v>
      </c>
      <c r="K18" s="87">
        <f>IF(ISBLANK(OP_Liquor_New!BA8),"##BLANK",OP_Liquor_New!BA8)</f>
        <v>0.46100000000000002</v>
      </c>
      <c r="L18" s="87">
        <f>IF(ISBLANK(OP_Liquor_New!BJ8),"##BLANK",OP_Liquor_New!BJ8)</f>
        <v>0.54100000000000004</v>
      </c>
      <c r="M18" s="87">
        <f>IF(ISBLANK(OP_Liquor_New!BS8),"##BLANK",OP_Liquor_New!BS8)</f>
        <v>0.57699999999999996</v>
      </c>
      <c r="N18" s="87">
        <f>IF(ISBLANK(OP_Liquor_New!CB8),"##BLANK",OP_Liquor_New!CB8)</f>
        <v>0.68600000000000005</v>
      </c>
      <c r="O18" s="87">
        <f>IF(ISBLANK(OP_Liquor_New!CK8),"##BLANK",OP_Liquor_New!CK8)</f>
        <v>0.66700000000000004</v>
      </c>
      <c r="P18" s="88">
        <f>IF(ISBLANK(OP_Liquor_New!CT8),"##BLANK",OP_Liquor_New!CT8)</f>
        <v>0.64500000000000002</v>
      </c>
      <c r="Q18" s="88">
        <f>IF(ISBLANK(OP_Liquor_New!DC8),"##BLANK",OP_Liquor_New!DC8)</f>
        <v>0.35699999999999998</v>
      </c>
      <c r="R18" s="88">
        <f>IF(ISBLANK(OP_Liquor_New!DL8),"##BLANK",OP_Liquor_New!DL8)</f>
        <v>0.35899999999999999</v>
      </c>
      <c r="S18" s="88">
        <f>IF(ISBLANK(OP_Liquor_New!DU8),"##BLANK",OP_Liquor_New!DU8)</f>
        <v>0.374</v>
      </c>
    </row>
    <row r="19" spans="2:19" ht="13.5" customHeight="1" x14ac:dyDescent="0.3">
      <c r="B19" t="str">
        <f>OP_Liquor_Old!EO9</f>
        <v>WWS01002HD</v>
      </c>
      <c r="C19" t="str">
        <f>OP_Liquor_Old!$B$9</f>
        <v>Income treated as negative expenditure</v>
      </c>
      <c r="D19" t="str">
        <f>OP_Liquor_Old!$C$9</f>
        <v>£m</v>
      </c>
      <c r="E19" s="84" t="s">
        <v>175</v>
      </c>
      <c r="F19" s="87">
        <f>IF(ISBLANK(OP_Liquor_New!H9),"##BLANK",OP_Liquor_New!H9)</f>
        <v>0</v>
      </c>
      <c r="G19" s="87">
        <f>IF(ISBLANK(OP_Liquor_New!Q9),"##BLANK",OP_Liquor_New!Q9)</f>
        <v>0</v>
      </c>
      <c r="H19" s="87">
        <f>IF(ISBLANK(OP_Liquor_New!Z9),"##BLANK",OP_Liquor_New!Z9)</f>
        <v>0</v>
      </c>
      <c r="I19" s="87">
        <f>IF(ISBLANK(OP_Liquor_New!AI9),"##BLANK",OP_Liquor_New!AI9)</f>
        <v>0</v>
      </c>
      <c r="J19" s="87">
        <f>IF(ISBLANK(OP_Liquor_New!AR9),"##BLANK",OP_Liquor_New!AR9)</f>
        <v>0</v>
      </c>
      <c r="K19" s="87">
        <f>IF(ISBLANK(OP_Liquor_New!BA9),"##BLANK",OP_Liquor_New!BA9)</f>
        <v>0</v>
      </c>
      <c r="L19" s="87">
        <f>IF(ISBLANK(OP_Liquor_New!BJ9),"##BLANK",OP_Liquor_New!BJ9)</f>
        <v>0</v>
      </c>
      <c r="M19" s="87">
        <f>IF(ISBLANK(OP_Liquor_New!BS9),"##BLANK",OP_Liquor_New!BS9)</f>
        <v>0</v>
      </c>
      <c r="N19" s="87">
        <f>IF(ISBLANK(OP_Liquor_New!CB9),"##BLANK",OP_Liquor_New!CB9)</f>
        <v>0</v>
      </c>
      <c r="O19" s="87">
        <f>IF(ISBLANK(OP_Liquor_New!CK9),"##BLANK",OP_Liquor_New!CK9)</f>
        <v>0</v>
      </c>
      <c r="P19" s="88">
        <f>IF(ISBLANK(OP_Liquor_New!CT9),"##BLANK",OP_Liquor_New!CT9)</f>
        <v>0</v>
      </c>
      <c r="Q19" s="88">
        <f>IF(ISBLANK(OP_Liquor_New!DC9),"##BLANK",OP_Liquor_New!DC9)</f>
        <v>0</v>
      </c>
      <c r="R19" s="88">
        <f>IF(ISBLANK(OP_Liquor_New!DL9),"##BLANK",OP_Liquor_New!DL9)</f>
        <v>0</v>
      </c>
      <c r="S19" s="88">
        <f>IF(ISBLANK(OP_Liquor_New!DU9),"##BLANK",OP_Liquor_New!DU9)</f>
        <v>0</v>
      </c>
    </row>
    <row r="20" spans="2:19" ht="13.5" customHeight="1" x14ac:dyDescent="0.3">
      <c r="B20" t="str">
        <f>OP_Liquor_Old!EO10</f>
        <v>WWS01004HD</v>
      </c>
      <c r="C20" t="str">
        <f>OP_Liquor_Old!$B$10</f>
        <v>Bulk discharge - recollected</v>
      </c>
      <c r="D20" t="str">
        <f>OP_Liquor_Old!$C$10</f>
        <v>£m</v>
      </c>
      <c r="E20" s="84" t="s">
        <v>175</v>
      </c>
      <c r="F20" s="87">
        <f>IF(ISBLANK(OP_Liquor_New!H10),"##BLANK",OP_Liquor_New!H10)</f>
        <v>0</v>
      </c>
      <c r="G20" s="87">
        <f>IF(ISBLANK(OP_Liquor_New!Q10),"##BLANK",OP_Liquor_New!Q10)</f>
        <v>0</v>
      </c>
      <c r="H20" s="87">
        <f>IF(ISBLANK(OP_Liquor_New!Z10),"##BLANK",OP_Liquor_New!Z10)</f>
        <v>0</v>
      </c>
      <c r="I20" s="87">
        <f>IF(ISBLANK(OP_Liquor_New!AI10),"##BLANK",OP_Liquor_New!AI10)</f>
        <v>0</v>
      </c>
      <c r="J20" s="87">
        <f>IF(ISBLANK(OP_Liquor_New!AR10),"##BLANK",OP_Liquor_New!AR10)</f>
        <v>0</v>
      </c>
      <c r="K20" s="87">
        <f>IF(ISBLANK(OP_Liquor_New!BA10),"##BLANK",OP_Liquor_New!BA10)</f>
        <v>0</v>
      </c>
      <c r="L20" s="87">
        <f>IF(ISBLANK(OP_Liquor_New!BJ10),"##BLANK",OP_Liquor_New!BJ10)</f>
        <v>0</v>
      </c>
      <c r="M20" s="87">
        <f>IF(ISBLANK(OP_Liquor_New!BS10),"##BLANK",OP_Liquor_New!BS10)</f>
        <v>0</v>
      </c>
      <c r="N20" s="87">
        <f>IF(ISBLANK(OP_Liquor_New!CB10),"##BLANK",OP_Liquor_New!CB10)</f>
        <v>0</v>
      </c>
      <c r="O20" s="87">
        <f>IF(ISBLANK(OP_Liquor_New!CK10),"##BLANK",OP_Liquor_New!CK10)</f>
        <v>0</v>
      </c>
      <c r="P20" s="88">
        <f>IF(ISBLANK(OP_Liquor_New!CT10),"##BLANK",OP_Liquor_New!CT10)</f>
        <v>0</v>
      </c>
      <c r="Q20" s="88">
        <f>IF(ISBLANK(OP_Liquor_New!DC10),"##BLANK",OP_Liquor_New!DC10)</f>
        <v>0</v>
      </c>
      <c r="R20" s="88">
        <f>IF(ISBLANK(OP_Liquor_New!DL10),"##BLANK",OP_Liquor_New!DL10)</f>
        <v>0</v>
      </c>
      <c r="S20" s="88">
        <f>IF(ISBLANK(OP_Liquor_New!DU10),"##BLANK",OP_Liquor_New!DU10)</f>
        <v>0</v>
      </c>
    </row>
    <row r="21" spans="2:19" ht="13.5" customHeight="1" x14ac:dyDescent="0.3">
      <c r="B21" t="str">
        <f>OP_Liquor_Old!EO11</f>
        <v>WWS01005HD</v>
      </c>
      <c r="C21" t="str">
        <f>OP_Liquor_Old!$B$11</f>
        <v>Renewals expensed in year (infrastructure)</v>
      </c>
      <c r="D21" t="str">
        <f>OP_Liquor_Old!$C$11</f>
        <v>£m</v>
      </c>
      <c r="E21" s="84" t="s">
        <v>175</v>
      </c>
      <c r="F21" s="87">
        <f>IF(ISBLANK(OP_Liquor_New!H11),"##BLANK",OP_Liquor_New!H11)</f>
        <v>4.5419999999999998</v>
      </c>
      <c r="G21" s="87">
        <f>IF(ISBLANK(OP_Liquor_New!Q11),"##BLANK",OP_Liquor_New!Q11)</f>
        <v>5.6790000000000003</v>
      </c>
      <c r="H21" s="87">
        <f>IF(ISBLANK(OP_Liquor_New!Z11),"##BLANK",OP_Liquor_New!Z11)</f>
        <v>4.8860000000000001</v>
      </c>
      <c r="I21" s="87">
        <f>IF(ISBLANK(OP_Liquor_New!AI11),"##BLANK",OP_Liquor_New!AI11)</f>
        <v>4.33</v>
      </c>
      <c r="J21" s="87">
        <f>IF(ISBLANK(OP_Liquor_New!AR11),"##BLANK",OP_Liquor_New!AR11)</f>
        <v>4.2480000000000002</v>
      </c>
      <c r="K21" s="87">
        <f>IF(ISBLANK(OP_Liquor_New!BA11),"##BLANK",OP_Liquor_New!BA11)</f>
        <v>4.0739999999999998</v>
      </c>
      <c r="L21" s="87">
        <f>IF(ISBLANK(OP_Liquor_New!BJ11),"##BLANK",OP_Liquor_New!BJ11)</f>
        <v>3.9</v>
      </c>
      <c r="M21" s="87">
        <f>IF(ISBLANK(OP_Liquor_New!BS11),"##BLANK",OP_Liquor_New!BS11)</f>
        <v>4.4349999999999996</v>
      </c>
      <c r="N21" s="87">
        <f>IF(ISBLANK(OP_Liquor_New!CB11),"##BLANK",OP_Liquor_New!CB11)</f>
        <v>5.1520000000000001</v>
      </c>
      <c r="O21" s="87">
        <f>IF(ISBLANK(OP_Liquor_New!CK11),"##BLANK",OP_Liquor_New!CK11)</f>
        <v>4.2409999999999997</v>
      </c>
      <c r="P21" s="88">
        <f>IF(ISBLANK(OP_Liquor_New!CT11),"##BLANK",OP_Liquor_New!CT11)</f>
        <v>3.0019999999999998</v>
      </c>
      <c r="Q21" s="88">
        <f>IF(ISBLANK(OP_Liquor_New!DC11),"##BLANK",OP_Liquor_New!DC11)</f>
        <v>5.1379999999999999</v>
      </c>
      <c r="R21" s="88">
        <f>IF(ISBLANK(OP_Liquor_New!DL11),"##BLANK",OP_Liquor_New!DL11)</f>
        <v>5.2089999999999996</v>
      </c>
      <c r="S21" s="88">
        <f>IF(ISBLANK(OP_Liquor_New!DU11),"##BLANK",OP_Liquor_New!DU11)</f>
        <v>5.0940000000000003</v>
      </c>
    </row>
    <row r="22" spans="2:19" ht="13.5" customHeight="1" x14ac:dyDescent="0.3">
      <c r="B22" t="str">
        <f>OP_Liquor_Old!EO12</f>
        <v>WWS01006HD</v>
      </c>
      <c r="C22" t="str">
        <f>OP_Liquor_Old!$B$12</f>
        <v>Renewals expensed in year (non-infrastructure)</v>
      </c>
      <c r="D22" t="str">
        <f>OP_Liquor_Old!$C$12</f>
        <v>£m</v>
      </c>
      <c r="E22" s="84" t="s">
        <v>175</v>
      </c>
      <c r="F22" s="87">
        <f>IF(ISBLANK(OP_Liquor_New!H12),"##BLANK",OP_Liquor_New!H12)</f>
        <v>0</v>
      </c>
      <c r="G22" s="87">
        <f>IF(ISBLANK(OP_Liquor_New!Q12),"##BLANK",OP_Liquor_New!Q12)</f>
        <v>0</v>
      </c>
      <c r="H22" s="87">
        <f>IF(ISBLANK(OP_Liquor_New!Z12),"##BLANK",OP_Liquor_New!Z12)</f>
        <v>0</v>
      </c>
      <c r="I22" s="87">
        <f>IF(ISBLANK(OP_Liquor_New!AI12),"##BLANK",OP_Liquor_New!AI12)</f>
        <v>0</v>
      </c>
      <c r="J22" s="87">
        <f>IF(ISBLANK(OP_Liquor_New!AR12),"##BLANK",OP_Liquor_New!AR12)</f>
        <v>0</v>
      </c>
      <c r="K22" s="87">
        <f>IF(ISBLANK(OP_Liquor_New!BA12),"##BLANK",OP_Liquor_New!BA12)</f>
        <v>0</v>
      </c>
      <c r="L22" s="87">
        <f>IF(ISBLANK(OP_Liquor_New!BJ12),"##BLANK",OP_Liquor_New!BJ12)</f>
        <v>0</v>
      </c>
      <c r="M22" s="87">
        <f>IF(ISBLANK(OP_Liquor_New!BS12),"##BLANK",OP_Liquor_New!BS12)</f>
        <v>0</v>
      </c>
      <c r="N22" s="87">
        <f>IF(ISBLANK(OP_Liquor_New!CB12),"##BLANK",OP_Liquor_New!CB12)</f>
        <v>0</v>
      </c>
      <c r="O22" s="87">
        <f>IF(ISBLANK(OP_Liquor_New!CK12),"##BLANK",OP_Liquor_New!CK12)</f>
        <v>0</v>
      </c>
      <c r="P22" s="88">
        <f>IF(ISBLANK(OP_Liquor_New!CT12),"##BLANK",OP_Liquor_New!CT12)</f>
        <v>0</v>
      </c>
      <c r="Q22" s="88">
        <f>IF(ISBLANK(OP_Liquor_New!DC12),"##BLANK",OP_Liquor_New!DC12)</f>
        <v>0</v>
      </c>
      <c r="R22" s="88">
        <f>IF(ISBLANK(OP_Liquor_New!DL12),"##BLANK",OP_Liquor_New!DL12)</f>
        <v>0</v>
      </c>
      <c r="S22" s="88">
        <f>IF(ISBLANK(OP_Liquor_New!DU12),"##BLANK",OP_Liquor_New!DU12)</f>
        <v>0</v>
      </c>
    </row>
    <row r="23" spans="2:19" ht="13.5" customHeight="1" x14ac:dyDescent="0.3">
      <c r="B23" t="str">
        <f>OP_Liquor_Old!EO13</f>
        <v>WWS01007HD</v>
      </c>
      <c r="C23" t="str">
        <f>OP_Liquor_Old!$B$13</f>
        <v>Other operating expenditure</v>
      </c>
      <c r="D23" t="str">
        <f>OP_Liquor_Old!$C$13</f>
        <v>£m</v>
      </c>
      <c r="E23" s="84" t="s">
        <v>175</v>
      </c>
      <c r="F23" s="87">
        <f>IF(ISBLANK(OP_Liquor_New!H13),"##BLANK",OP_Liquor_New!H13)</f>
        <v>2.536</v>
      </c>
      <c r="G23" s="87">
        <f>IF(ISBLANK(OP_Liquor_New!Q13),"##BLANK",OP_Liquor_New!Q13)</f>
        <v>3.3170000000000002</v>
      </c>
      <c r="H23" s="87">
        <f>IF(ISBLANK(OP_Liquor_New!Z13),"##BLANK",OP_Liquor_New!Z13)</f>
        <v>2.9409999999999998</v>
      </c>
      <c r="I23" s="87">
        <f>IF(ISBLANK(OP_Liquor_New!AI13),"##BLANK",OP_Liquor_New!AI13)</f>
        <v>3.0169999999999999</v>
      </c>
      <c r="J23" s="87">
        <f>IF(ISBLANK(OP_Liquor_New!AR13),"##BLANK",OP_Liquor_New!AR13)</f>
        <v>3.145</v>
      </c>
      <c r="K23" s="87">
        <f>IF(ISBLANK(OP_Liquor_New!BA13),"##BLANK",OP_Liquor_New!BA13)</f>
        <v>3.2450000000000001</v>
      </c>
      <c r="L23" s="87">
        <f>IF(ISBLANK(OP_Liquor_New!BJ13),"##BLANK",OP_Liquor_New!BJ13)</f>
        <v>1.964</v>
      </c>
      <c r="M23" s="87">
        <f>IF(ISBLANK(OP_Liquor_New!BS13),"##BLANK",OP_Liquor_New!BS13)</f>
        <v>2.145</v>
      </c>
      <c r="N23" s="87">
        <f>IF(ISBLANK(OP_Liquor_New!CB13),"##BLANK",OP_Liquor_New!CB13)</f>
        <v>2.6840000000000002</v>
      </c>
      <c r="O23" s="87">
        <f>IF(ISBLANK(OP_Liquor_New!CK13),"##BLANK",OP_Liquor_New!CK13)</f>
        <v>4.649</v>
      </c>
      <c r="P23" s="88">
        <f>IF(ISBLANK(OP_Liquor_New!CT13),"##BLANK",OP_Liquor_New!CT13)</f>
        <v>2.9780000000000002</v>
      </c>
      <c r="Q23" s="88">
        <f>IF(ISBLANK(OP_Liquor_New!DC13),"##BLANK",OP_Liquor_New!DC13)</f>
        <v>3.802</v>
      </c>
      <c r="R23" s="88">
        <f>IF(ISBLANK(OP_Liquor_New!DL13),"##BLANK",OP_Liquor_New!DL13)</f>
        <v>3.9079999999999999</v>
      </c>
      <c r="S23" s="88">
        <f>IF(ISBLANK(OP_Liquor_New!DU13),"##BLANK",OP_Liquor_New!DU13)</f>
        <v>4.0620000000000003</v>
      </c>
    </row>
    <row r="24" spans="2:19" ht="13.5" customHeight="1" x14ac:dyDescent="0.3">
      <c r="B24" t="str">
        <f>OP_Liquor_Old!EO14</f>
        <v>WWS1008HD</v>
      </c>
      <c r="C24" t="str">
        <f>OP_Liquor_Old!$B$14</f>
        <v>Local authority and Cumulo rates</v>
      </c>
      <c r="D24" t="str">
        <f>OP_Liquor_Old!$C$14</f>
        <v>£m</v>
      </c>
      <c r="E24" s="84" t="s">
        <v>175</v>
      </c>
      <c r="F24" s="87">
        <f>IF(ISBLANK(OP_Liquor_New!H14),"##BLANK",OP_Liquor_New!H14)</f>
        <v>0</v>
      </c>
      <c r="G24" s="87">
        <f>IF(ISBLANK(OP_Liquor_New!Q14),"##BLANK",OP_Liquor_New!Q14)</f>
        <v>1.0999999999999999E-2</v>
      </c>
      <c r="H24" s="87">
        <f>IF(ISBLANK(OP_Liquor_New!Z14),"##BLANK",OP_Liquor_New!Z14)</f>
        <v>7.0000000000000001E-3</v>
      </c>
      <c r="I24" s="87">
        <f>IF(ISBLANK(OP_Liquor_New!AI14),"##BLANK",OP_Liquor_New!AI14)</f>
        <v>4.0000000000000001E-3</v>
      </c>
      <c r="J24" s="87">
        <f>IF(ISBLANK(OP_Liquor_New!AR14),"##BLANK",OP_Liquor_New!AR14)</f>
        <v>0</v>
      </c>
      <c r="K24" s="87">
        <f>IF(ISBLANK(OP_Liquor_New!BA14),"##BLANK",OP_Liquor_New!BA14)</f>
        <v>1.2999999999999999E-2</v>
      </c>
      <c r="L24" s="87">
        <f>IF(ISBLANK(OP_Liquor_New!BJ14),"##BLANK",OP_Liquor_New!BJ14)</f>
        <v>0</v>
      </c>
      <c r="M24" s="87">
        <f>IF(ISBLANK(OP_Liquor_New!BS14),"##BLANK",OP_Liquor_New!BS14)</f>
        <v>5.0000000000000001E-3</v>
      </c>
      <c r="N24" s="87">
        <f>IF(ISBLANK(OP_Liquor_New!CB14),"##BLANK",OP_Liquor_New!CB14)</f>
        <v>5.0000000000000001E-3</v>
      </c>
      <c r="O24" s="87">
        <f>IF(ISBLANK(OP_Liquor_New!CK14),"##BLANK",OP_Liquor_New!CK14)</f>
        <v>5.0000000000000001E-3</v>
      </c>
      <c r="P24" s="88">
        <f>IF(ISBLANK(OP_Liquor_New!CT14),"##BLANK",OP_Liquor_New!CT14)</f>
        <v>0</v>
      </c>
      <c r="Q24" s="88">
        <f>IF(ISBLANK(OP_Liquor_New!DC14),"##BLANK",OP_Liquor_New!DC14)</f>
        <v>0</v>
      </c>
      <c r="R24" s="88">
        <f>IF(ISBLANK(OP_Liquor_New!DL14),"##BLANK",OP_Liquor_New!DL14)</f>
        <v>0</v>
      </c>
      <c r="S24" s="88">
        <f>IF(ISBLANK(OP_Liquor_New!DU14),"##BLANK",OP_Liquor_New!DU14)</f>
        <v>0</v>
      </c>
    </row>
    <row r="25" spans="2:19" ht="13.5" customHeight="1" x14ac:dyDescent="0.3">
      <c r="B25" t="str">
        <f>OP_Liquor_Old!EP8</f>
        <v>WWS01001STD</v>
      </c>
      <c r="C25" t="str">
        <f>OP_Liquor_Old!$B$8</f>
        <v>Power</v>
      </c>
      <c r="D25" t="str">
        <f>OP_Liquor_Old!$C$8</f>
        <v>£m</v>
      </c>
      <c r="E25" s="84" t="s">
        <v>175</v>
      </c>
      <c r="F25" s="87">
        <f>IF(ISBLANK(OP_Liquor_New!I8),"##BLANK",OP_Liquor_New!I8)</f>
        <v>15.574</v>
      </c>
      <c r="G25" s="87">
        <f>IF(ISBLANK(OP_Liquor_New!R8),"##BLANK",OP_Liquor_New!R8)</f>
        <v>18.276</v>
      </c>
      <c r="H25" s="87">
        <f>IF(ISBLANK(OP_Liquor_New!AA8),"##BLANK",OP_Liquor_New!AA8)</f>
        <v>18.712</v>
      </c>
      <c r="I25" s="87">
        <f>IF(ISBLANK(OP_Liquor_New!AJ8),"##BLANK",OP_Liquor_New!AJ8)</f>
        <v>20.239999999999998</v>
      </c>
      <c r="J25" s="87">
        <f>IF(ISBLANK(OP_Liquor_New!AS8),"##BLANK",OP_Liquor_New!AS8)</f>
        <v>20.873999999999999</v>
      </c>
      <c r="K25" s="87">
        <f>IF(ISBLANK(OP_Liquor_New!BB8),"##BLANK",OP_Liquor_New!BB8)</f>
        <v>20.096</v>
      </c>
      <c r="L25" s="87">
        <f>IF(ISBLANK(OP_Liquor_New!BK8),"##BLANK",OP_Liquor_New!BK8)</f>
        <v>19.161999999999999</v>
      </c>
      <c r="M25" s="87">
        <f>IF(ISBLANK(OP_Liquor_New!BT8),"##BLANK",OP_Liquor_New!BT8)</f>
        <v>19.954000000000001</v>
      </c>
      <c r="N25" s="87">
        <f>IF(ISBLANK(OP_Liquor_New!CC8),"##BLANK",OP_Liquor_New!CC8)</f>
        <v>22.324999999999999</v>
      </c>
      <c r="O25" s="87">
        <f>IF(ISBLANK(OP_Liquor_New!CL8),"##BLANK",OP_Liquor_New!CL8)</f>
        <v>23.19</v>
      </c>
      <c r="P25" s="88">
        <f>IF(ISBLANK(OP_Liquor_New!CU8),"##BLANK",OP_Liquor_New!CU8)</f>
        <v>30.991</v>
      </c>
      <c r="Q25" s="88">
        <f>IF(ISBLANK(OP_Liquor_New!DD8),"##BLANK",OP_Liquor_New!DD8)</f>
        <v>23.890999999999998</v>
      </c>
      <c r="R25" s="88">
        <f>IF(ISBLANK(OP_Liquor_New!DM8),"##BLANK",OP_Liquor_New!DM8)</f>
        <v>23.599</v>
      </c>
      <c r="S25" s="88">
        <f>IF(ISBLANK(OP_Liquor_New!DV8),"##BLANK",OP_Liquor_New!DV8)</f>
        <v>24.187999999999999</v>
      </c>
    </row>
    <row r="26" spans="2:19" ht="13.5" customHeight="1" x14ac:dyDescent="0.3">
      <c r="B26" t="str">
        <f>OP_Liquor_Old!EP9</f>
        <v>WWS01002STD</v>
      </c>
      <c r="C26" t="str">
        <f>OP_Liquor_Old!$B$9</f>
        <v>Income treated as negative expenditure</v>
      </c>
      <c r="D26" t="str">
        <f>OP_Liquor_Old!$C$9</f>
        <v>£m</v>
      </c>
      <c r="E26" s="84" t="s">
        <v>175</v>
      </c>
      <c r="F26" s="87">
        <f>IF(ISBLANK(OP_Liquor_New!I9),"##BLANK",OP_Liquor_New!I9)</f>
        <v>-0.33800000000000002</v>
      </c>
      <c r="G26" s="87">
        <f>IF(ISBLANK(OP_Liquor_New!R9),"##BLANK",OP_Liquor_New!R9)</f>
        <v>0.33300000000000002</v>
      </c>
      <c r="H26" s="87">
        <f>IF(ISBLANK(OP_Liquor_New!AA9),"##BLANK",OP_Liquor_New!AA9)</f>
        <v>-0.25</v>
      </c>
      <c r="I26" s="87">
        <f>IF(ISBLANK(OP_Liquor_New!AJ9),"##BLANK",OP_Liquor_New!AJ9)</f>
        <v>-0.19500000000000001</v>
      </c>
      <c r="J26" s="87">
        <f>IF(ISBLANK(OP_Liquor_New!AS9),"##BLANK",OP_Liquor_New!AS9)</f>
        <v>-0.317</v>
      </c>
      <c r="K26" s="87">
        <f>IF(ISBLANK(OP_Liquor_New!BB9),"##BLANK",OP_Liquor_New!BB9)</f>
        <v>-0.33200000000000002</v>
      </c>
      <c r="L26" s="87">
        <f>IF(ISBLANK(OP_Liquor_New!BK9),"##BLANK",OP_Liquor_New!BK9)</f>
        <v>-0.60499999999999998</v>
      </c>
      <c r="M26" s="87">
        <f>IF(ISBLANK(OP_Liquor_New!BT9),"##BLANK",OP_Liquor_New!BT9)</f>
        <v>-0.65400000000000003</v>
      </c>
      <c r="N26" s="87">
        <f>IF(ISBLANK(OP_Liquor_New!CC9),"##BLANK",OP_Liquor_New!CC9)</f>
        <v>-2.012</v>
      </c>
      <c r="O26" s="87">
        <f>IF(ISBLANK(OP_Liquor_New!CL9),"##BLANK",OP_Liquor_New!CL9)</f>
        <v>-1.4319999999999999</v>
      </c>
      <c r="P26" s="88">
        <f>IF(ISBLANK(OP_Liquor_New!CU9),"##BLANK",OP_Liquor_New!CU9)</f>
        <v>-0.55300000000000005</v>
      </c>
      <c r="Q26" s="88">
        <f>IF(ISBLANK(OP_Liquor_New!DD9),"##BLANK",OP_Liquor_New!DD9)</f>
        <v>-0.38800000000000001</v>
      </c>
      <c r="R26" s="88">
        <f>IF(ISBLANK(OP_Liquor_New!DM9),"##BLANK",OP_Liquor_New!DM9)</f>
        <v>-0.433</v>
      </c>
      <c r="S26" s="88">
        <f>IF(ISBLANK(OP_Liquor_New!DV9),"##BLANK",OP_Liquor_New!DV9)</f>
        <v>-0.46500000000000002</v>
      </c>
    </row>
    <row r="27" spans="2:19" ht="13.5" customHeight="1" x14ac:dyDescent="0.3">
      <c r="B27" t="str">
        <f>OP_Liquor_Old!EP10</f>
        <v>WWS01004STD</v>
      </c>
      <c r="C27" t="str">
        <f>OP_Liquor_Old!$B$10</f>
        <v>Bulk discharge - recollected</v>
      </c>
      <c r="D27" t="str">
        <f>OP_Liquor_Old!$C$10</f>
        <v>£m</v>
      </c>
      <c r="E27" s="84" t="s">
        <v>175</v>
      </c>
      <c r="F27" s="87">
        <f>IF(ISBLANK(OP_Liquor_New!I10),"##BLANK",OP_Liquor_New!I10)</f>
        <v>0</v>
      </c>
      <c r="G27" s="87">
        <f>IF(ISBLANK(OP_Liquor_New!R10),"##BLANK",OP_Liquor_New!R10)</f>
        <v>0</v>
      </c>
      <c r="H27" s="87">
        <f>IF(ISBLANK(OP_Liquor_New!AA10),"##BLANK",OP_Liquor_New!AA10)</f>
        <v>0</v>
      </c>
      <c r="I27" s="87">
        <f>IF(ISBLANK(OP_Liquor_New!AJ10),"##BLANK",OP_Liquor_New!AJ10)</f>
        <v>0</v>
      </c>
      <c r="J27" s="87">
        <f>IF(ISBLANK(OP_Liquor_New!AS10),"##BLANK",OP_Liquor_New!AS10)</f>
        <v>0</v>
      </c>
      <c r="K27" s="87">
        <f>IF(ISBLANK(OP_Liquor_New!BB10),"##BLANK",OP_Liquor_New!BB10)</f>
        <v>0</v>
      </c>
      <c r="L27" s="87">
        <f>IF(ISBLANK(OP_Liquor_New!BK10),"##BLANK",OP_Liquor_New!BK10)</f>
        <v>0</v>
      </c>
      <c r="M27" s="87">
        <f>IF(ISBLANK(OP_Liquor_New!BT10),"##BLANK",OP_Liquor_New!BT10)</f>
        <v>0</v>
      </c>
      <c r="N27" s="87">
        <f>IF(ISBLANK(OP_Liquor_New!CC10),"##BLANK",OP_Liquor_New!CC10)</f>
        <v>0</v>
      </c>
      <c r="O27" s="87">
        <f>IF(ISBLANK(OP_Liquor_New!CL10),"##BLANK",OP_Liquor_New!CL10)</f>
        <v>0</v>
      </c>
      <c r="P27" s="88">
        <f>IF(ISBLANK(OP_Liquor_New!CU10),"##BLANK",OP_Liquor_New!CU10)</f>
        <v>0</v>
      </c>
      <c r="Q27" s="88">
        <f>IF(ISBLANK(OP_Liquor_New!DD10),"##BLANK",OP_Liquor_New!DD10)</f>
        <v>0</v>
      </c>
      <c r="R27" s="88">
        <f>IF(ISBLANK(OP_Liquor_New!DM10),"##BLANK",OP_Liquor_New!DM10)</f>
        <v>0</v>
      </c>
      <c r="S27" s="88">
        <f>IF(ISBLANK(OP_Liquor_New!DV10),"##BLANK",OP_Liquor_New!DV10)</f>
        <v>0</v>
      </c>
    </row>
    <row r="28" spans="2:19" ht="13.5" customHeight="1" x14ac:dyDescent="0.3">
      <c r="B28" t="str">
        <f>OP_Liquor_Old!EP11</f>
        <v>WWS01005STD</v>
      </c>
      <c r="C28" t="str">
        <f>OP_Liquor_Old!$B$11</f>
        <v>Renewals expensed in year (infrastructure)</v>
      </c>
      <c r="D28" t="str">
        <f>OP_Liquor_Old!$C$11</f>
        <v>£m</v>
      </c>
      <c r="E28" s="84" t="s">
        <v>175</v>
      </c>
      <c r="F28" s="87">
        <f>IF(ISBLANK(OP_Liquor_New!I11),"##BLANK",OP_Liquor_New!I11)</f>
        <v>0</v>
      </c>
      <c r="G28" s="87">
        <f>IF(ISBLANK(OP_Liquor_New!R11),"##BLANK",OP_Liquor_New!R11)</f>
        <v>0</v>
      </c>
      <c r="H28" s="87">
        <f>IF(ISBLANK(OP_Liquor_New!AA11),"##BLANK",OP_Liquor_New!AA11)</f>
        <v>0</v>
      </c>
      <c r="I28" s="87">
        <f>IF(ISBLANK(OP_Liquor_New!AJ11),"##BLANK",OP_Liquor_New!AJ11)</f>
        <v>0</v>
      </c>
      <c r="J28" s="87">
        <f>IF(ISBLANK(OP_Liquor_New!AS11),"##BLANK",OP_Liquor_New!AS11)</f>
        <v>0</v>
      </c>
      <c r="K28" s="87">
        <f>IF(ISBLANK(OP_Liquor_New!BB11),"##BLANK",OP_Liquor_New!BB11)</f>
        <v>0</v>
      </c>
      <c r="L28" s="87">
        <f>IF(ISBLANK(OP_Liquor_New!BK11),"##BLANK",OP_Liquor_New!BK11)</f>
        <v>0</v>
      </c>
      <c r="M28" s="87">
        <f>IF(ISBLANK(OP_Liquor_New!BT11),"##BLANK",OP_Liquor_New!BT11)</f>
        <v>0</v>
      </c>
      <c r="N28" s="87">
        <f>IF(ISBLANK(OP_Liquor_New!CC11),"##BLANK",OP_Liquor_New!CC11)</f>
        <v>0</v>
      </c>
      <c r="O28" s="87">
        <f>IF(ISBLANK(OP_Liquor_New!CL11),"##BLANK",OP_Liquor_New!CL11)</f>
        <v>0</v>
      </c>
      <c r="P28" s="88">
        <f>IF(ISBLANK(OP_Liquor_New!CU11),"##BLANK",OP_Liquor_New!CU11)</f>
        <v>0</v>
      </c>
      <c r="Q28" s="88">
        <f>IF(ISBLANK(OP_Liquor_New!DD11),"##BLANK",OP_Liquor_New!DD11)</f>
        <v>4.1159999999999997</v>
      </c>
      <c r="R28" s="88">
        <f>IF(ISBLANK(OP_Liquor_New!DM11),"##BLANK",OP_Liquor_New!DM11)</f>
        <v>4.077</v>
      </c>
      <c r="S28" s="88">
        <f>IF(ISBLANK(OP_Liquor_New!DV11),"##BLANK",OP_Liquor_New!DV11)</f>
        <v>4.0599999999999996</v>
      </c>
    </row>
    <row r="29" spans="2:19" ht="13.5" customHeight="1" x14ac:dyDescent="0.3">
      <c r="B29" t="str">
        <f>OP_Liquor_Old!EP12</f>
        <v>WWS01006STD</v>
      </c>
      <c r="C29" t="str">
        <f>OP_Liquor_Old!$B$12</f>
        <v>Renewals expensed in year (non-infrastructure)</v>
      </c>
      <c r="D29" t="str">
        <f>OP_Liquor_Old!$C$12</f>
        <v>£m</v>
      </c>
      <c r="E29" s="84" t="s">
        <v>175</v>
      </c>
      <c r="F29" s="87">
        <f>IF(ISBLANK(OP_Liquor_New!I12),"##BLANK",OP_Liquor_New!I12)</f>
        <v>0</v>
      </c>
      <c r="G29" s="87">
        <f>IF(ISBLANK(OP_Liquor_New!R12),"##BLANK",OP_Liquor_New!R12)</f>
        <v>0</v>
      </c>
      <c r="H29" s="87">
        <f>IF(ISBLANK(OP_Liquor_New!AA12),"##BLANK",OP_Liquor_New!AA12)</f>
        <v>0</v>
      </c>
      <c r="I29" s="87">
        <f>IF(ISBLANK(OP_Liquor_New!AJ12),"##BLANK",OP_Liquor_New!AJ12)</f>
        <v>0</v>
      </c>
      <c r="J29" s="87">
        <f>IF(ISBLANK(OP_Liquor_New!AS12),"##BLANK",OP_Liquor_New!AS12)</f>
        <v>0</v>
      </c>
      <c r="K29" s="87">
        <f>IF(ISBLANK(OP_Liquor_New!BB12),"##BLANK",OP_Liquor_New!BB12)</f>
        <v>0</v>
      </c>
      <c r="L29" s="87">
        <f>IF(ISBLANK(OP_Liquor_New!BK12),"##BLANK",OP_Liquor_New!BK12)</f>
        <v>0</v>
      </c>
      <c r="M29" s="87">
        <f>IF(ISBLANK(OP_Liquor_New!BT12),"##BLANK",OP_Liquor_New!BT12)</f>
        <v>0</v>
      </c>
      <c r="N29" s="87">
        <f>IF(ISBLANK(OP_Liquor_New!CC12),"##BLANK",OP_Liquor_New!CC12)</f>
        <v>0</v>
      </c>
      <c r="O29" s="87">
        <f>IF(ISBLANK(OP_Liquor_New!CL12),"##BLANK",OP_Liquor_New!CL12)</f>
        <v>0</v>
      </c>
      <c r="P29" s="88">
        <f>IF(ISBLANK(OP_Liquor_New!CU12),"##BLANK",OP_Liquor_New!CU12)</f>
        <v>0</v>
      </c>
      <c r="Q29" s="88">
        <f>IF(ISBLANK(OP_Liquor_New!DD12),"##BLANK",OP_Liquor_New!DD12)</f>
        <v>0</v>
      </c>
      <c r="R29" s="88">
        <f>IF(ISBLANK(OP_Liquor_New!DM12),"##BLANK",OP_Liquor_New!DM12)</f>
        <v>0</v>
      </c>
      <c r="S29" s="88">
        <f>IF(ISBLANK(OP_Liquor_New!DV12),"##BLANK",OP_Liquor_New!DV12)</f>
        <v>0</v>
      </c>
    </row>
    <row r="30" spans="2:19" ht="13.5" customHeight="1" x14ac:dyDescent="0.3">
      <c r="B30" t="str">
        <f>OP_Liquor_Old!EP13</f>
        <v>WWS01007STD</v>
      </c>
      <c r="C30" t="str">
        <f>OP_Liquor_Old!$B$13</f>
        <v>Other operating expenditure</v>
      </c>
      <c r="D30" t="str">
        <f>OP_Liquor_Old!$C$13</f>
        <v>£m</v>
      </c>
      <c r="E30" s="84" t="s">
        <v>175</v>
      </c>
      <c r="F30" s="87">
        <f>IF(ISBLANK(OP_Liquor_New!I13),"##BLANK",OP_Liquor_New!I13)</f>
        <v>27.494</v>
      </c>
      <c r="G30" s="87">
        <f>IF(ISBLANK(OP_Liquor_New!R13),"##BLANK",OP_Liquor_New!R13)</f>
        <v>28.225999999999999</v>
      </c>
      <c r="H30" s="87">
        <f>IF(ISBLANK(OP_Liquor_New!AA13),"##BLANK",OP_Liquor_New!AA13)</f>
        <v>27.2</v>
      </c>
      <c r="I30" s="87">
        <f>IF(ISBLANK(OP_Liquor_New!AJ13),"##BLANK",OP_Liquor_New!AJ13)</f>
        <v>27.35</v>
      </c>
      <c r="J30" s="87">
        <f>IF(ISBLANK(OP_Liquor_New!AS13),"##BLANK",OP_Liquor_New!AS13)</f>
        <v>24.814</v>
      </c>
      <c r="K30" s="87">
        <f>IF(ISBLANK(OP_Liquor_New!BB13),"##BLANK",OP_Liquor_New!BB13)</f>
        <v>27.61</v>
      </c>
      <c r="L30" s="87">
        <f>IF(ISBLANK(OP_Liquor_New!BK13),"##BLANK",OP_Liquor_New!BK13)</f>
        <v>28.268999999999998</v>
      </c>
      <c r="M30" s="87">
        <f>IF(ISBLANK(OP_Liquor_New!BT13),"##BLANK",OP_Liquor_New!BT13)</f>
        <v>29.545000000000002</v>
      </c>
      <c r="N30" s="87">
        <f>IF(ISBLANK(OP_Liquor_New!CC13),"##BLANK",OP_Liquor_New!CC13)</f>
        <v>31.949000000000002</v>
      </c>
      <c r="O30" s="87">
        <f>IF(ISBLANK(OP_Liquor_New!CL13),"##BLANK",OP_Liquor_New!CL13)</f>
        <v>37.119</v>
      </c>
      <c r="P30" s="88">
        <f>IF(ISBLANK(OP_Liquor_New!CU13),"##BLANK",OP_Liquor_New!CU13)</f>
        <v>34.776000000000003</v>
      </c>
      <c r="Q30" s="88">
        <f>IF(ISBLANK(OP_Liquor_New!DD13),"##BLANK",OP_Liquor_New!DD13)</f>
        <v>37.281999999999996</v>
      </c>
      <c r="R30" s="88">
        <f>IF(ISBLANK(OP_Liquor_New!DM13),"##BLANK",OP_Liquor_New!DM13)</f>
        <v>38.335999999999999</v>
      </c>
      <c r="S30" s="88">
        <f>IF(ISBLANK(OP_Liquor_New!DV13),"##BLANK",OP_Liquor_New!DV13)</f>
        <v>39.848999999999997</v>
      </c>
    </row>
    <row r="31" spans="2:19" ht="13.5" customHeight="1" x14ac:dyDescent="0.3">
      <c r="B31" t="str">
        <f>OP_Liquor_Old!EP14</f>
        <v>WWS1008STD</v>
      </c>
      <c r="C31" t="str">
        <f>OP_Liquor_Old!$B$14</f>
        <v>Local authority and Cumulo rates</v>
      </c>
      <c r="D31" t="str">
        <f>OP_Liquor_Old!$C$14</f>
        <v>£m</v>
      </c>
      <c r="E31" s="84" t="s">
        <v>175</v>
      </c>
      <c r="F31" s="87">
        <f>IF(ISBLANK(OP_Liquor_New!I14),"##BLANK",OP_Liquor_New!I14)</f>
        <v>10.356999999999999</v>
      </c>
      <c r="G31" s="87">
        <f>IF(ISBLANK(OP_Liquor_New!R14),"##BLANK",OP_Liquor_New!R14)</f>
        <v>10.358000000000001</v>
      </c>
      <c r="H31" s="87">
        <f>IF(ISBLANK(OP_Liquor_New!AA14),"##BLANK",OP_Liquor_New!AA14)</f>
        <v>10.4</v>
      </c>
      <c r="I31" s="87">
        <f>IF(ISBLANK(OP_Liquor_New!AJ14),"##BLANK",OP_Liquor_New!AJ14)</f>
        <v>7.1310000000000002</v>
      </c>
      <c r="J31" s="87">
        <f>IF(ISBLANK(OP_Liquor_New!AS14),"##BLANK",OP_Liquor_New!AS14)</f>
        <v>5.7690000000000001</v>
      </c>
      <c r="K31" s="87">
        <f>IF(ISBLANK(OP_Liquor_New!BB14),"##BLANK",OP_Liquor_New!BB14)</f>
        <v>10.6</v>
      </c>
      <c r="L31" s="87">
        <f>IF(ISBLANK(OP_Liquor_New!BK14),"##BLANK",OP_Liquor_New!BK14)</f>
        <v>9.3699999999999992</v>
      </c>
      <c r="M31" s="87">
        <f>IF(ISBLANK(OP_Liquor_New!BT14),"##BLANK",OP_Liquor_New!BT14)</f>
        <v>6.4550000000000001</v>
      </c>
      <c r="N31" s="87">
        <f>IF(ISBLANK(OP_Liquor_New!CC14),"##BLANK",OP_Liquor_New!CC14)</f>
        <v>6.0490000000000004</v>
      </c>
      <c r="O31" s="87">
        <f>IF(ISBLANK(OP_Liquor_New!CL14),"##BLANK",OP_Liquor_New!CL14)</f>
        <v>8.0739999999999998</v>
      </c>
      <c r="P31" s="88">
        <f>IF(ISBLANK(OP_Liquor_New!CU14),"##BLANK",OP_Liquor_New!CU14)</f>
        <v>7.8520000000000003</v>
      </c>
      <c r="Q31" s="88">
        <f>IF(ISBLANK(OP_Liquor_New!DD14),"##BLANK",OP_Liquor_New!DD14)</f>
        <v>14.757</v>
      </c>
      <c r="R31" s="88">
        <f>IF(ISBLANK(OP_Liquor_New!DM14),"##BLANK",OP_Liquor_New!DM14)</f>
        <v>15.638</v>
      </c>
      <c r="S31" s="88">
        <f>IF(ISBLANK(OP_Liquor_New!DV14),"##BLANK",OP_Liquor_New!DV14)</f>
        <v>16.081</v>
      </c>
    </row>
    <row r="32" spans="2:19" ht="13.5" customHeight="1" x14ac:dyDescent="0.3">
      <c r="B32" t="str">
        <f>OP_Liquor_Old!EQ8</f>
        <v>WWS01001SLT</v>
      </c>
      <c r="C32" t="str">
        <f>OP_Liquor_Old!$B$8</f>
        <v>Power</v>
      </c>
      <c r="D32" t="str">
        <f>OP_Liquor_Old!$C$8</f>
        <v>£m</v>
      </c>
      <c r="E32" s="84" t="s">
        <v>175</v>
      </c>
      <c r="F32" s="87">
        <f>IF(ISBLANK(OP_Liquor_New!J8),"##BLANK",OP_Liquor_New!J8)</f>
        <v>0.23499999999999999</v>
      </c>
      <c r="G32" s="87">
        <f>IF(ISBLANK(OP_Liquor_New!S8),"##BLANK",OP_Liquor_New!S8)</f>
        <v>0.44800000000000001</v>
      </c>
      <c r="H32" s="87">
        <f>IF(ISBLANK(OP_Liquor_New!AB8),"##BLANK",OP_Liquor_New!AB8)</f>
        <v>0.57999999999999996</v>
      </c>
      <c r="I32" s="87">
        <f>IF(ISBLANK(OP_Liquor_New!AK8),"##BLANK",OP_Liquor_New!AK8)</f>
        <v>0.54500000000000004</v>
      </c>
      <c r="J32" s="87">
        <f>IF(ISBLANK(OP_Liquor_New!AT8),"##BLANK",OP_Liquor_New!AT8)</f>
        <v>0.63500000000000001</v>
      </c>
      <c r="K32" s="87">
        <f>IF(ISBLANK(OP_Liquor_New!BC8),"##BLANK",OP_Liquor_New!BC8)</f>
        <v>1.107</v>
      </c>
      <c r="L32" s="87">
        <f>IF(ISBLANK(OP_Liquor_New!BL8),"##BLANK",OP_Liquor_New!BL8)</f>
        <v>1.3149999999999999</v>
      </c>
      <c r="M32" s="87">
        <f>IF(ISBLANK(OP_Liquor_New!BU8),"##BLANK",OP_Liquor_New!BU8)</f>
        <v>1.119</v>
      </c>
      <c r="N32" s="87">
        <f>IF(ISBLANK(OP_Liquor_New!CD8),"##BLANK",OP_Liquor_New!CD8)</f>
        <v>1.323</v>
      </c>
      <c r="O32" s="87">
        <f>IF(ISBLANK(OP_Liquor_New!CM8),"##BLANK",OP_Liquor_New!CM8)</f>
        <v>0.89400000000000002</v>
      </c>
      <c r="P32" s="88">
        <f>IF(ISBLANK(OP_Liquor_New!CV8),"##BLANK",OP_Liquor_New!CV8)</f>
        <v>1.2869999999999999</v>
      </c>
      <c r="Q32" s="88">
        <f>IF(ISBLANK(OP_Liquor_New!DE8),"##BLANK",OP_Liquor_New!DE8)</f>
        <v>0.78300000000000003</v>
      </c>
      <c r="R32" s="88">
        <f>IF(ISBLANK(OP_Liquor_New!DN8),"##BLANK",OP_Liquor_New!DN8)</f>
        <v>0.77300000000000002</v>
      </c>
      <c r="S32" s="88">
        <f>IF(ISBLANK(OP_Liquor_New!DW8),"##BLANK",OP_Liquor_New!DW8)</f>
        <v>0.79300000000000004</v>
      </c>
    </row>
    <row r="33" spans="2:19" ht="13.5" customHeight="1" x14ac:dyDescent="0.3">
      <c r="B33" t="str">
        <f>OP_Liquor_Old!EQ9</f>
        <v>WWS01002SLT</v>
      </c>
      <c r="C33" t="str">
        <f>OP_Liquor_Old!$B$9</f>
        <v>Income treated as negative expenditure</v>
      </c>
      <c r="D33" t="str">
        <f>OP_Liquor_Old!$C$9</f>
        <v>£m</v>
      </c>
      <c r="E33" s="84" t="s">
        <v>175</v>
      </c>
      <c r="F33" s="87">
        <f>IF(ISBLANK(OP_Liquor_New!J9),"##BLANK",OP_Liquor_New!J9)</f>
        <v>0</v>
      </c>
      <c r="G33" s="87">
        <f>IF(ISBLANK(OP_Liquor_New!S9),"##BLANK",OP_Liquor_New!S9)</f>
        <v>5.0000000000000001E-3</v>
      </c>
      <c r="H33" s="87">
        <f>IF(ISBLANK(OP_Liquor_New!AB9),"##BLANK",OP_Liquor_New!AB9)</f>
        <v>7.0000000000000001E-3</v>
      </c>
      <c r="I33" s="87">
        <f>IF(ISBLANK(OP_Liquor_New!AK9),"##BLANK",OP_Liquor_New!AK9)</f>
        <v>6.0000000000000001E-3</v>
      </c>
      <c r="J33" s="87">
        <f>IF(ISBLANK(OP_Liquor_New!AT9),"##BLANK",OP_Liquor_New!AT9)</f>
        <v>-1.6E-2</v>
      </c>
      <c r="K33" s="87">
        <f>IF(ISBLANK(OP_Liquor_New!BC9),"##BLANK",OP_Liquor_New!BC9)</f>
        <v>-0.06</v>
      </c>
      <c r="L33" s="87">
        <f>IF(ISBLANK(OP_Liquor_New!BL9),"##BLANK",OP_Liquor_New!BL9)</f>
        <v>0</v>
      </c>
      <c r="M33" s="87">
        <f>IF(ISBLANK(OP_Liquor_New!BU9),"##BLANK",OP_Liquor_New!BU9)</f>
        <v>-2.3E-2</v>
      </c>
      <c r="N33" s="87">
        <f>IF(ISBLANK(OP_Liquor_New!CD9),"##BLANK",OP_Liquor_New!CD9)</f>
        <v>0</v>
      </c>
      <c r="O33" s="87">
        <f>IF(ISBLANK(OP_Liquor_New!CM9),"##BLANK",OP_Liquor_New!CM9)</f>
        <v>0.76900000000000002</v>
      </c>
      <c r="P33" s="88">
        <f>IF(ISBLANK(OP_Liquor_New!CV9),"##BLANK",OP_Liquor_New!CV9)</f>
        <v>-5.6000000000000001E-2</v>
      </c>
      <c r="Q33" s="88">
        <f>IF(ISBLANK(OP_Liquor_New!DE9),"##BLANK",OP_Liquor_New!DE9)</f>
        <v>-1.2999999999999999E-2</v>
      </c>
      <c r="R33" s="88">
        <f>IF(ISBLANK(OP_Liquor_New!DN9),"##BLANK",OP_Liquor_New!DN9)</f>
        <v>-1.4E-2</v>
      </c>
      <c r="S33" s="88">
        <f>IF(ISBLANK(OP_Liquor_New!DW9),"##BLANK",OP_Liquor_New!DW9)</f>
        <v>-1.4999999999999999E-2</v>
      </c>
    </row>
    <row r="34" spans="2:19" ht="13.5" customHeight="1" x14ac:dyDescent="0.3">
      <c r="B34" t="str">
        <f>OP_Liquor_Old!EQ10</f>
        <v>WWS01004SLT</v>
      </c>
      <c r="C34" t="str">
        <f>OP_Liquor_Old!$B$10</f>
        <v>Bulk discharge - recollected</v>
      </c>
      <c r="D34" t="str">
        <f>OP_Liquor_Old!$C$10</f>
        <v>£m</v>
      </c>
      <c r="E34" s="84" t="s">
        <v>175</v>
      </c>
      <c r="F34" s="87">
        <f>IF(ISBLANK(OP_Liquor_New!J10),"##BLANK",OP_Liquor_New!J10)</f>
        <v>0</v>
      </c>
      <c r="G34" s="87">
        <f>IF(ISBLANK(OP_Liquor_New!S10),"##BLANK",OP_Liquor_New!S10)</f>
        <v>0</v>
      </c>
      <c r="H34" s="87">
        <f>IF(ISBLANK(OP_Liquor_New!AB10),"##BLANK",OP_Liquor_New!AB10)</f>
        <v>0</v>
      </c>
      <c r="I34" s="87">
        <f>IF(ISBLANK(OP_Liquor_New!AK10),"##BLANK",OP_Liquor_New!AK10)</f>
        <v>0</v>
      </c>
      <c r="J34" s="87">
        <f>IF(ISBLANK(OP_Liquor_New!AT10),"##BLANK",OP_Liquor_New!AT10)</f>
        <v>0</v>
      </c>
      <c r="K34" s="87">
        <f>IF(ISBLANK(OP_Liquor_New!BC10),"##BLANK",OP_Liquor_New!BC10)</f>
        <v>0</v>
      </c>
      <c r="L34" s="87">
        <f>IF(ISBLANK(OP_Liquor_New!BL10),"##BLANK",OP_Liquor_New!BL10)</f>
        <v>0</v>
      </c>
      <c r="M34" s="87">
        <f>IF(ISBLANK(OP_Liquor_New!BU10),"##BLANK",OP_Liquor_New!BU10)</f>
        <v>0</v>
      </c>
      <c r="N34" s="87">
        <f>IF(ISBLANK(OP_Liquor_New!CD10),"##BLANK",OP_Liquor_New!CD10)</f>
        <v>0</v>
      </c>
      <c r="O34" s="87">
        <f>IF(ISBLANK(OP_Liquor_New!CM10),"##BLANK",OP_Liquor_New!CM10)</f>
        <v>0</v>
      </c>
      <c r="P34" s="88">
        <f>IF(ISBLANK(OP_Liquor_New!CV10),"##BLANK",OP_Liquor_New!CV10)</f>
        <v>0</v>
      </c>
      <c r="Q34" s="88">
        <f>IF(ISBLANK(OP_Liquor_New!DE10),"##BLANK",OP_Liquor_New!DE10)</f>
        <v>0</v>
      </c>
      <c r="R34" s="88">
        <f>IF(ISBLANK(OP_Liquor_New!DN10),"##BLANK",OP_Liquor_New!DN10)</f>
        <v>0</v>
      </c>
      <c r="S34" s="88">
        <f>IF(ISBLANK(OP_Liquor_New!DW10),"##BLANK",OP_Liquor_New!DW10)</f>
        <v>0</v>
      </c>
    </row>
    <row r="35" spans="2:19" ht="13.5" customHeight="1" x14ac:dyDescent="0.3">
      <c r="B35" t="str">
        <f>OP_Liquor_Old!EQ11</f>
        <v>WWS01005SLT</v>
      </c>
      <c r="C35" t="str">
        <f>OP_Liquor_Old!$B$11</f>
        <v>Renewals expensed in year (infrastructure)</v>
      </c>
      <c r="D35" t="str">
        <f>OP_Liquor_Old!$C$11</f>
        <v>£m</v>
      </c>
      <c r="E35" s="84" t="s">
        <v>175</v>
      </c>
      <c r="F35" s="87">
        <f>IF(ISBLANK(OP_Liquor_New!J11),"##BLANK",OP_Liquor_New!J11)</f>
        <v>0</v>
      </c>
      <c r="G35" s="87">
        <f>IF(ISBLANK(OP_Liquor_New!S11),"##BLANK",OP_Liquor_New!S11)</f>
        <v>0</v>
      </c>
      <c r="H35" s="87">
        <f>IF(ISBLANK(OP_Liquor_New!AB11),"##BLANK",OP_Liquor_New!AB11)</f>
        <v>0</v>
      </c>
      <c r="I35" s="87">
        <f>IF(ISBLANK(OP_Liquor_New!AK11),"##BLANK",OP_Liquor_New!AK11)</f>
        <v>0</v>
      </c>
      <c r="J35" s="87">
        <f>IF(ISBLANK(OP_Liquor_New!AT11),"##BLANK",OP_Liquor_New!AT11)</f>
        <v>0</v>
      </c>
      <c r="K35" s="87">
        <f>IF(ISBLANK(OP_Liquor_New!BC11),"##BLANK",OP_Liquor_New!BC11)</f>
        <v>0</v>
      </c>
      <c r="L35" s="87">
        <f>IF(ISBLANK(OP_Liquor_New!BL11),"##BLANK",OP_Liquor_New!BL11)</f>
        <v>0</v>
      </c>
      <c r="M35" s="87">
        <f>IF(ISBLANK(OP_Liquor_New!BU11),"##BLANK",OP_Liquor_New!BU11)</f>
        <v>0</v>
      </c>
      <c r="N35" s="87">
        <f>IF(ISBLANK(OP_Liquor_New!CD11),"##BLANK",OP_Liquor_New!CD11)</f>
        <v>0</v>
      </c>
      <c r="O35" s="87">
        <f>IF(ISBLANK(OP_Liquor_New!CM11),"##BLANK",OP_Liquor_New!CM11)</f>
        <v>0</v>
      </c>
      <c r="P35" s="88">
        <f>IF(ISBLANK(OP_Liquor_New!CV11),"##BLANK",OP_Liquor_New!CV11)</f>
        <v>0</v>
      </c>
      <c r="Q35" s="88">
        <f>IF(ISBLANK(OP_Liquor_New!DE11),"##BLANK",OP_Liquor_New!DE11)</f>
        <v>0</v>
      </c>
      <c r="R35" s="88">
        <f>IF(ISBLANK(OP_Liquor_New!DN11),"##BLANK",OP_Liquor_New!DN11)</f>
        <v>0</v>
      </c>
      <c r="S35" s="88">
        <f>IF(ISBLANK(OP_Liquor_New!DW11),"##BLANK",OP_Liquor_New!DW11)</f>
        <v>0</v>
      </c>
    </row>
    <row r="36" spans="2:19" ht="13.5" customHeight="1" x14ac:dyDescent="0.3">
      <c r="B36" t="str">
        <f>OP_Liquor_Old!EQ12</f>
        <v>WWS01006SLT</v>
      </c>
      <c r="C36" t="str">
        <f>OP_Liquor_Old!$B$12</f>
        <v>Renewals expensed in year (non-infrastructure)</v>
      </c>
      <c r="D36" t="str">
        <f>OP_Liquor_Old!$C$12</f>
        <v>£m</v>
      </c>
      <c r="E36" s="84" t="s">
        <v>175</v>
      </c>
      <c r="F36" s="87">
        <f>IF(ISBLANK(OP_Liquor_New!J12),"##BLANK",OP_Liquor_New!J12)</f>
        <v>0</v>
      </c>
      <c r="G36" s="87">
        <f>IF(ISBLANK(OP_Liquor_New!S12),"##BLANK",OP_Liquor_New!S12)</f>
        <v>0</v>
      </c>
      <c r="H36" s="87">
        <f>IF(ISBLANK(OP_Liquor_New!AB12),"##BLANK",OP_Liquor_New!AB12)</f>
        <v>0</v>
      </c>
      <c r="I36" s="87">
        <f>IF(ISBLANK(OP_Liquor_New!AK12),"##BLANK",OP_Liquor_New!AK12)</f>
        <v>0</v>
      </c>
      <c r="J36" s="87">
        <f>IF(ISBLANK(OP_Liquor_New!AT12),"##BLANK",OP_Liquor_New!AT12)</f>
        <v>0</v>
      </c>
      <c r="K36" s="87">
        <f>IF(ISBLANK(OP_Liquor_New!BC12),"##BLANK",OP_Liquor_New!BC12)</f>
        <v>0</v>
      </c>
      <c r="L36" s="87">
        <f>IF(ISBLANK(OP_Liquor_New!BL12),"##BLANK",OP_Liquor_New!BL12)</f>
        <v>0</v>
      </c>
      <c r="M36" s="87">
        <f>IF(ISBLANK(OP_Liquor_New!BU12),"##BLANK",OP_Liquor_New!BU12)</f>
        <v>0</v>
      </c>
      <c r="N36" s="87">
        <f>IF(ISBLANK(OP_Liquor_New!CD12),"##BLANK",OP_Liquor_New!CD12)</f>
        <v>0</v>
      </c>
      <c r="O36" s="87">
        <f>IF(ISBLANK(OP_Liquor_New!CM12),"##BLANK",OP_Liquor_New!CM12)</f>
        <v>0</v>
      </c>
      <c r="P36" s="88">
        <f>IF(ISBLANK(OP_Liquor_New!CV12),"##BLANK",OP_Liquor_New!CV12)</f>
        <v>0</v>
      </c>
      <c r="Q36" s="88">
        <f>IF(ISBLANK(OP_Liquor_New!DE12),"##BLANK",OP_Liquor_New!DE12)</f>
        <v>0</v>
      </c>
      <c r="R36" s="88">
        <f>IF(ISBLANK(OP_Liquor_New!DN12),"##BLANK",OP_Liquor_New!DN12)</f>
        <v>0</v>
      </c>
      <c r="S36" s="88">
        <f>IF(ISBLANK(OP_Liquor_New!DW12),"##BLANK",OP_Liquor_New!DW12)</f>
        <v>0</v>
      </c>
    </row>
    <row r="37" spans="2:19" ht="13.5" customHeight="1" x14ac:dyDescent="0.3">
      <c r="B37" t="str">
        <f>OP_Liquor_Old!EQ13</f>
        <v>WWS01007SLT</v>
      </c>
      <c r="C37" t="str">
        <f>OP_Liquor_Old!$B$13</f>
        <v>Other operating expenditure</v>
      </c>
      <c r="D37" t="str">
        <f>OP_Liquor_Old!$C$13</f>
        <v>£m</v>
      </c>
      <c r="E37" s="84" t="s">
        <v>175</v>
      </c>
      <c r="F37" s="87">
        <f>IF(ISBLANK(OP_Liquor_New!J13),"##BLANK",OP_Liquor_New!J13)</f>
        <v>0.152</v>
      </c>
      <c r="G37" s="87">
        <f>IF(ISBLANK(OP_Liquor_New!S13),"##BLANK",OP_Liquor_New!S13)</f>
        <v>1.55</v>
      </c>
      <c r="H37" s="87">
        <f>IF(ISBLANK(OP_Liquor_New!AB13),"##BLANK",OP_Liquor_New!AB13)</f>
        <v>1.7310000000000001</v>
      </c>
      <c r="I37" s="87">
        <f>IF(ISBLANK(OP_Liquor_New!AK13),"##BLANK",OP_Liquor_New!AK13)</f>
        <v>1.248</v>
      </c>
      <c r="J37" s="87">
        <f>IF(ISBLANK(OP_Liquor_New!AT13),"##BLANK",OP_Liquor_New!AT13)</f>
        <v>1.1200000000000001</v>
      </c>
      <c r="K37" s="87">
        <f>IF(ISBLANK(OP_Liquor_New!BC13),"##BLANK",OP_Liquor_New!BC13)</f>
        <v>1.3680000000000001</v>
      </c>
      <c r="L37" s="87">
        <f>IF(ISBLANK(OP_Liquor_New!BL13),"##BLANK",OP_Liquor_New!BL13)</f>
        <v>1.4350000000000001</v>
      </c>
      <c r="M37" s="87">
        <f>IF(ISBLANK(OP_Liquor_New!BU13),"##BLANK",OP_Liquor_New!BU13)</f>
        <v>1.6279999999999999</v>
      </c>
      <c r="N37" s="87">
        <f>IF(ISBLANK(OP_Liquor_New!CD13),"##BLANK",OP_Liquor_New!CD13)</f>
        <v>1.4039999999999999</v>
      </c>
      <c r="O37" s="87">
        <f>IF(ISBLANK(OP_Liquor_New!CM13),"##BLANK",OP_Liquor_New!CM13)</f>
        <v>1.7030000000000001</v>
      </c>
      <c r="P37" s="88">
        <f>IF(ISBLANK(OP_Liquor_New!CV13),"##BLANK",OP_Liquor_New!CV13)</f>
        <v>1.8260000000000001</v>
      </c>
      <c r="Q37" s="88">
        <f>IF(ISBLANK(OP_Liquor_New!DE13),"##BLANK",OP_Liquor_New!DE13)</f>
        <v>1.893</v>
      </c>
      <c r="R37" s="88">
        <f>IF(ISBLANK(OP_Liquor_New!DN13),"##BLANK",OP_Liquor_New!DN13)</f>
        <v>1.946</v>
      </c>
      <c r="S37" s="88">
        <f>IF(ISBLANK(OP_Liquor_New!DW13),"##BLANK",OP_Liquor_New!DW13)</f>
        <v>2.0230000000000001</v>
      </c>
    </row>
    <row r="38" spans="2:19" ht="13.5" customHeight="1" x14ac:dyDescent="0.3">
      <c r="B38" t="str">
        <f>OP_Liquor_Old!EQ14</f>
        <v>WWS1008SLT</v>
      </c>
      <c r="C38" t="str">
        <f>OP_Liquor_Old!$B$14</f>
        <v>Local authority and Cumulo rates</v>
      </c>
      <c r="D38" t="str">
        <f>OP_Liquor_Old!$C$14</f>
        <v>£m</v>
      </c>
      <c r="E38" s="84" t="s">
        <v>175</v>
      </c>
      <c r="F38" s="87">
        <f>IF(ISBLANK(OP_Liquor_New!J14),"##BLANK",OP_Liquor_New!J14)</f>
        <v>0</v>
      </c>
      <c r="G38" s="87">
        <f>IF(ISBLANK(OP_Liquor_New!S14),"##BLANK",OP_Liquor_New!S14)</f>
        <v>0</v>
      </c>
      <c r="H38" s="87">
        <f>IF(ISBLANK(OP_Liquor_New!AB14),"##BLANK",OP_Liquor_New!AB14)</f>
        <v>0</v>
      </c>
      <c r="I38" s="87">
        <f>IF(ISBLANK(OP_Liquor_New!AK14),"##BLANK",OP_Liquor_New!AK14)</f>
        <v>0</v>
      </c>
      <c r="J38" s="87">
        <f>IF(ISBLANK(OP_Liquor_New!AT14),"##BLANK",OP_Liquor_New!AT14)</f>
        <v>0</v>
      </c>
      <c r="K38" s="87">
        <f>IF(ISBLANK(OP_Liquor_New!BC14),"##BLANK",OP_Liquor_New!BC14)</f>
        <v>0</v>
      </c>
      <c r="L38" s="87">
        <f>IF(ISBLANK(OP_Liquor_New!BL14),"##BLANK",OP_Liquor_New!BL14)</f>
        <v>0</v>
      </c>
      <c r="M38" s="87">
        <f>IF(ISBLANK(OP_Liquor_New!BU14),"##BLANK",OP_Liquor_New!BU14)</f>
        <v>1E-3</v>
      </c>
      <c r="N38" s="87">
        <f>IF(ISBLANK(OP_Liquor_New!CD14),"##BLANK",OP_Liquor_New!CD14)</f>
        <v>0</v>
      </c>
      <c r="O38" s="87">
        <f>IF(ISBLANK(OP_Liquor_New!CM14),"##BLANK",OP_Liquor_New!CM14)</f>
        <v>0</v>
      </c>
      <c r="P38" s="88">
        <f>IF(ISBLANK(OP_Liquor_New!CV14),"##BLANK",OP_Liquor_New!CV14)</f>
        <v>0</v>
      </c>
      <c r="Q38" s="88">
        <f>IF(ISBLANK(OP_Liquor_New!DE14),"##BLANK",OP_Liquor_New!DE14)</f>
        <v>0</v>
      </c>
      <c r="R38" s="88">
        <f>IF(ISBLANK(OP_Liquor_New!DN14),"##BLANK",OP_Liquor_New!DN14)</f>
        <v>0</v>
      </c>
      <c r="S38" s="88">
        <f>IF(ISBLANK(OP_Liquor_New!DW14),"##BLANK",OP_Liquor_New!DW14)</f>
        <v>0</v>
      </c>
    </row>
    <row r="39" spans="2:19" ht="13.5" customHeight="1" x14ac:dyDescent="0.3">
      <c r="B39" t="str">
        <f>OP_Liquor_Old!ER8</f>
        <v>WWS01001STP</v>
      </c>
      <c r="C39" t="str">
        <f>OP_Liquor_Old!$B$8</f>
        <v>Power</v>
      </c>
      <c r="D39" t="str">
        <f>OP_Liquor_Old!$C$8</f>
        <v>£m</v>
      </c>
      <c r="E39" s="84" t="s">
        <v>175</v>
      </c>
      <c r="F39" s="87">
        <f>IF(ISBLANK(OP_Liquor_New!K8),"##BLANK",OP_Liquor_New!K8)</f>
        <v>0</v>
      </c>
      <c r="G39" s="87">
        <f>IF(ISBLANK(OP_Liquor_New!T8),"##BLANK",OP_Liquor_New!T8)</f>
        <v>0</v>
      </c>
      <c r="H39" s="87">
        <f>IF(ISBLANK(OP_Liquor_New!AC8),"##BLANK",OP_Liquor_New!AC8)</f>
        <v>0</v>
      </c>
      <c r="I39" s="87">
        <f>IF(ISBLANK(OP_Liquor_New!AL8),"##BLANK",OP_Liquor_New!AL8)</f>
        <v>0</v>
      </c>
      <c r="J39" s="87">
        <f>IF(ISBLANK(OP_Liquor_New!AU8),"##BLANK",OP_Liquor_New!AU8)</f>
        <v>0</v>
      </c>
      <c r="K39" s="87">
        <f>IF(ISBLANK(OP_Liquor_New!BD8),"##BLANK",OP_Liquor_New!BD8)</f>
        <v>0</v>
      </c>
      <c r="L39" s="87">
        <f>IF(ISBLANK(OP_Liquor_New!BM8),"##BLANK",OP_Liquor_New!BM8)</f>
        <v>0</v>
      </c>
      <c r="M39" s="87">
        <f>IF(ISBLANK(OP_Liquor_New!BV8),"##BLANK",OP_Liquor_New!BV8)</f>
        <v>0.78900000000000003</v>
      </c>
      <c r="N39" s="87">
        <f>IF(ISBLANK(OP_Liquor_New!CE8),"##BLANK",OP_Liquor_New!CE8)</f>
        <v>0.68500000000000005</v>
      </c>
      <c r="O39" s="87">
        <f>IF(ISBLANK(OP_Liquor_New!CN8),"##BLANK",OP_Liquor_New!CN8)</f>
        <v>0.66200000000000003</v>
      </c>
      <c r="P39" s="88">
        <f>IF(ISBLANK(OP_Liquor_New!CW8),"##BLANK",OP_Liquor_New!CW8)</f>
        <v>0.85699999999999998</v>
      </c>
      <c r="Q39" s="88">
        <f>IF(ISBLANK(OP_Liquor_New!DF8),"##BLANK",OP_Liquor_New!DF8)</f>
        <v>0</v>
      </c>
      <c r="R39" s="88">
        <f>IF(ISBLANK(OP_Liquor_New!DO8),"##BLANK",OP_Liquor_New!DO8)</f>
        <v>0</v>
      </c>
      <c r="S39" s="88">
        <f>IF(ISBLANK(OP_Liquor_New!DX8),"##BLANK",OP_Liquor_New!DX8)</f>
        <v>0</v>
      </c>
    </row>
    <row r="40" spans="2:19" ht="13.5" customHeight="1" x14ac:dyDescent="0.3">
      <c r="B40" t="str">
        <f>OP_Liquor_Old!ER9</f>
        <v>WWS01002STP</v>
      </c>
      <c r="C40" t="str">
        <f>OP_Liquor_Old!$B$9</f>
        <v>Income treated as negative expenditure</v>
      </c>
      <c r="D40" t="str">
        <f>OP_Liquor_Old!$C$9</f>
        <v>£m</v>
      </c>
      <c r="E40" s="84" t="s">
        <v>175</v>
      </c>
      <c r="F40" s="87">
        <f>IF(ISBLANK(OP_Liquor_New!K9),"##BLANK",OP_Liquor_New!K9)</f>
        <v>0</v>
      </c>
      <c r="G40" s="87">
        <f>IF(ISBLANK(OP_Liquor_New!T9),"##BLANK",OP_Liquor_New!T9)</f>
        <v>0</v>
      </c>
      <c r="H40" s="87">
        <f>IF(ISBLANK(OP_Liquor_New!AC9),"##BLANK",OP_Liquor_New!AC9)</f>
        <v>0</v>
      </c>
      <c r="I40" s="87">
        <f>IF(ISBLANK(OP_Liquor_New!AL9),"##BLANK",OP_Liquor_New!AL9)</f>
        <v>0</v>
      </c>
      <c r="J40" s="87">
        <f>IF(ISBLANK(OP_Liquor_New!AU9),"##BLANK",OP_Liquor_New!AU9)</f>
        <v>0</v>
      </c>
      <c r="K40" s="87">
        <f>IF(ISBLANK(OP_Liquor_New!BD9),"##BLANK",OP_Liquor_New!BD9)</f>
        <v>0</v>
      </c>
      <c r="L40" s="87">
        <f>IF(ISBLANK(OP_Liquor_New!BM9),"##BLANK",OP_Liquor_New!BM9)</f>
        <v>0</v>
      </c>
      <c r="M40" s="87">
        <f>IF(ISBLANK(OP_Liquor_New!BV9),"##BLANK",OP_Liquor_New!BV9)</f>
        <v>0</v>
      </c>
      <c r="N40" s="87">
        <f>IF(ISBLANK(OP_Liquor_New!CE9),"##BLANK",OP_Liquor_New!CE9)</f>
        <v>0</v>
      </c>
      <c r="O40" s="87">
        <f>IF(ISBLANK(OP_Liquor_New!CN9),"##BLANK",OP_Liquor_New!CN9)</f>
        <v>0</v>
      </c>
      <c r="P40" s="88">
        <f>IF(ISBLANK(OP_Liquor_New!CW9),"##BLANK",OP_Liquor_New!CW9)</f>
        <v>0</v>
      </c>
      <c r="Q40" s="88">
        <f>IF(ISBLANK(OP_Liquor_New!DF9),"##BLANK",OP_Liquor_New!DF9)</f>
        <v>0</v>
      </c>
      <c r="R40" s="88">
        <f>IF(ISBLANK(OP_Liquor_New!DO9),"##BLANK",OP_Liquor_New!DO9)</f>
        <v>0</v>
      </c>
      <c r="S40" s="88">
        <f>IF(ISBLANK(OP_Liquor_New!DX9),"##BLANK",OP_Liquor_New!DX9)</f>
        <v>0</v>
      </c>
    </row>
    <row r="41" spans="2:19" ht="13.5" customHeight="1" x14ac:dyDescent="0.3">
      <c r="B41" t="str">
        <f>OP_Liquor_Old!ER10</f>
        <v>WWS01004STP</v>
      </c>
      <c r="C41" t="str">
        <f>OP_Liquor_Old!$B$10</f>
        <v>Bulk discharge - recollected</v>
      </c>
      <c r="D41" t="str">
        <f>OP_Liquor_Old!$C$10</f>
        <v>£m</v>
      </c>
      <c r="E41" s="84" t="s">
        <v>175</v>
      </c>
      <c r="F41" s="87">
        <f>IF(ISBLANK(OP_Liquor_New!K10),"##BLANK",OP_Liquor_New!K10)</f>
        <v>0</v>
      </c>
      <c r="G41" s="87">
        <f>IF(ISBLANK(OP_Liquor_New!T10),"##BLANK",OP_Liquor_New!T10)</f>
        <v>0</v>
      </c>
      <c r="H41" s="87">
        <f>IF(ISBLANK(OP_Liquor_New!AC10),"##BLANK",OP_Liquor_New!AC10)</f>
        <v>0</v>
      </c>
      <c r="I41" s="87">
        <f>IF(ISBLANK(OP_Liquor_New!AL10),"##BLANK",OP_Liquor_New!AL10)</f>
        <v>0</v>
      </c>
      <c r="J41" s="87">
        <f>IF(ISBLANK(OP_Liquor_New!AU10),"##BLANK",OP_Liquor_New!AU10)</f>
        <v>0</v>
      </c>
      <c r="K41" s="87">
        <f>IF(ISBLANK(OP_Liquor_New!BD10),"##BLANK",OP_Liquor_New!BD10)</f>
        <v>0</v>
      </c>
      <c r="L41" s="87">
        <f>IF(ISBLANK(OP_Liquor_New!BM10),"##BLANK",OP_Liquor_New!BM10)</f>
        <v>0</v>
      </c>
      <c r="M41" s="87">
        <f>IF(ISBLANK(OP_Liquor_New!BV10),"##BLANK",OP_Liquor_New!BV10)</f>
        <v>0</v>
      </c>
      <c r="N41" s="87">
        <f>IF(ISBLANK(OP_Liquor_New!CE10),"##BLANK",OP_Liquor_New!CE10)</f>
        <v>0</v>
      </c>
      <c r="O41" s="87">
        <f>IF(ISBLANK(OP_Liquor_New!CN10),"##BLANK",OP_Liquor_New!CN10)</f>
        <v>0</v>
      </c>
      <c r="P41" s="88">
        <f>IF(ISBLANK(OP_Liquor_New!CW10),"##BLANK",OP_Liquor_New!CW10)</f>
        <v>0</v>
      </c>
      <c r="Q41" s="88">
        <f>IF(ISBLANK(OP_Liquor_New!DF10),"##BLANK",OP_Liquor_New!DF10)</f>
        <v>0</v>
      </c>
      <c r="R41" s="88">
        <f>IF(ISBLANK(OP_Liquor_New!DO10),"##BLANK",OP_Liquor_New!DO10)</f>
        <v>0</v>
      </c>
      <c r="S41" s="88">
        <f>IF(ISBLANK(OP_Liquor_New!DX10),"##BLANK",OP_Liquor_New!DX10)</f>
        <v>0</v>
      </c>
    </row>
    <row r="42" spans="2:19" ht="13.5" customHeight="1" x14ac:dyDescent="0.3">
      <c r="B42" t="str">
        <f>OP_Liquor_Old!ER11</f>
        <v>WWS01005STP</v>
      </c>
      <c r="C42" t="str">
        <f>OP_Liquor_Old!$B$11</f>
        <v>Renewals expensed in year (infrastructure)</v>
      </c>
      <c r="D42" t="str">
        <f>OP_Liquor_Old!$C$11</f>
        <v>£m</v>
      </c>
      <c r="E42" s="84" t="s">
        <v>175</v>
      </c>
      <c r="F42" s="87">
        <f>IF(ISBLANK(OP_Liquor_New!K11),"##BLANK",OP_Liquor_New!K11)</f>
        <v>0</v>
      </c>
      <c r="G42" s="87">
        <f>IF(ISBLANK(OP_Liquor_New!T11),"##BLANK",OP_Liquor_New!T11)</f>
        <v>0</v>
      </c>
      <c r="H42" s="87">
        <f>IF(ISBLANK(OP_Liquor_New!AC11),"##BLANK",OP_Liquor_New!AC11)</f>
        <v>0</v>
      </c>
      <c r="I42" s="87">
        <f>IF(ISBLANK(OP_Liquor_New!AL11),"##BLANK",OP_Liquor_New!AL11)</f>
        <v>0</v>
      </c>
      <c r="J42" s="87">
        <f>IF(ISBLANK(OP_Liquor_New!AU11),"##BLANK",OP_Liquor_New!AU11)</f>
        <v>0</v>
      </c>
      <c r="K42" s="87">
        <f>IF(ISBLANK(OP_Liquor_New!BD11),"##BLANK",OP_Liquor_New!BD11)</f>
        <v>0</v>
      </c>
      <c r="L42" s="87">
        <f>IF(ISBLANK(OP_Liquor_New!BM11),"##BLANK",OP_Liquor_New!BM11)</f>
        <v>0</v>
      </c>
      <c r="M42" s="87">
        <f>IF(ISBLANK(OP_Liquor_New!BV11),"##BLANK",OP_Liquor_New!BV11)</f>
        <v>0</v>
      </c>
      <c r="N42" s="87">
        <f>IF(ISBLANK(OP_Liquor_New!CE11),"##BLANK",OP_Liquor_New!CE11)</f>
        <v>0</v>
      </c>
      <c r="O42" s="87">
        <f>IF(ISBLANK(OP_Liquor_New!CN11),"##BLANK",OP_Liquor_New!CN11)</f>
        <v>0</v>
      </c>
      <c r="P42" s="88">
        <f>IF(ISBLANK(OP_Liquor_New!CW11),"##BLANK",OP_Liquor_New!CW11)</f>
        <v>0</v>
      </c>
      <c r="Q42" s="88">
        <f>IF(ISBLANK(OP_Liquor_New!DF11),"##BLANK",OP_Liquor_New!DF11)</f>
        <v>0</v>
      </c>
      <c r="R42" s="88">
        <f>IF(ISBLANK(OP_Liquor_New!DO11),"##BLANK",OP_Liquor_New!DO11)</f>
        <v>0</v>
      </c>
      <c r="S42" s="88">
        <f>IF(ISBLANK(OP_Liquor_New!DX11),"##BLANK",OP_Liquor_New!DX11)</f>
        <v>0</v>
      </c>
    </row>
    <row r="43" spans="2:19" ht="13.5" customHeight="1" x14ac:dyDescent="0.3">
      <c r="B43" t="str">
        <f>OP_Liquor_Old!ER12</f>
        <v>WWS01006STP</v>
      </c>
      <c r="C43" t="str">
        <f>OP_Liquor_Old!$B$12</f>
        <v>Renewals expensed in year (non-infrastructure)</v>
      </c>
      <c r="D43" t="str">
        <f>OP_Liquor_Old!$C$12</f>
        <v>£m</v>
      </c>
      <c r="E43" s="84" t="s">
        <v>175</v>
      </c>
      <c r="F43" s="87">
        <f>IF(ISBLANK(OP_Liquor_New!K12),"##BLANK",OP_Liquor_New!K12)</f>
        <v>0</v>
      </c>
      <c r="G43" s="87">
        <f>IF(ISBLANK(OP_Liquor_New!T12),"##BLANK",OP_Liquor_New!T12)</f>
        <v>0</v>
      </c>
      <c r="H43" s="87">
        <f>IF(ISBLANK(OP_Liquor_New!AC12),"##BLANK",OP_Liquor_New!AC12)</f>
        <v>0</v>
      </c>
      <c r="I43" s="87">
        <f>IF(ISBLANK(OP_Liquor_New!AL12),"##BLANK",OP_Liquor_New!AL12)</f>
        <v>0</v>
      </c>
      <c r="J43" s="87">
        <f>IF(ISBLANK(OP_Liquor_New!AU12),"##BLANK",OP_Liquor_New!AU12)</f>
        <v>0</v>
      </c>
      <c r="K43" s="87">
        <f>IF(ISBLANK(OP_Liquor_New!BD12),"##BLANK",OP_Liquor_New!BD12)</f>
        <v>0</v>
      </c>
      <c r="L43" s="87">
        <f>IF(ISBLANK(OP_Liquor_New!BM12),"##BLANK",OP_Liquor_New!BM12)</f>
        <v>0</v>
      </c>
      <c r="M43" s="87">
        <f>IF(ISBLANK(OP_Liquor_New!BV12),"##BLANK",OP_Liquor_New!BV12)</f>
        <v>0</v>
      </c>
      <c r="N43" s="87">
        <f>IF(ISBLANK(OP_Liquor_New!CE12),"##BLANK",OP_Liquor_New!CE12)</f>
        <v>0</v>
      </c>
      <c r="O43" s="87">
        <f>IF(ISBLANK(OP_Liquor_New!CN12),"##BLANK",OP_Liquor_New!CN12)</f>
        <v>0</v>
      </c>
      <c r="P43" s="88">
        <f>IF(ISBLANK(OP_Liquor_New!CW12),"##BLANK",OP_Liquor_New!CW12)</f>
        <v>0</v>
      </c>
      <c r="Q43" s="88">
        <f>IF(ISBLANK(OP_Liquor_New!DF12),"##BLANK",OP_Liquor_New!DF12)</f>
        <v>0</v>
      </c>
      <c r="R43" s="88">
        <f>IF(ISBLANK(OP_Liquor_New!DO12),"##BLANK",OP_Liquor_New!DO12)</f>
        <v>0</v>
      </c>
      <c r="S43" s="88">
        <f>IF(ISBLANK(OP_Liquor_New!DX12),"##BLANK",OP_Liquor_New!DX12)</f>
        <v>0</v>
      </c>
    </row>
    <row r="44" spans="2:19" ht="13.5" customHeight="1" x14ac:dyDescent="0.3">
      <c r="B44" t="str">
        <f>OP_Liquor_Old!ER13</f>
        <v>WWS01007STP</v>
      </c>
      <c r="C44" t="str">
        <f>OP_Liquor_Old!$B$13</f>
        <v>Other operating expenditure</v>
      </c>
      <c r="D44" t="str">
        <f>OP_Liquor_Old!$C$13</f>
        <v>£m</v>
      </c>
      <c r="E44" s="84" t="s">
        <v>175</v>
      </c>
      <c r="F44" s="87">
        <f>IF(ISBLANK(OP_Liquor_New!K13),"##BLANK",OP_Liquor_New!K13)</f>
        <v>3.3490000000000002</v>
      </c>
      <c r="G44" s="87">
        <f>IF(ISBLANK(OP_Liquor_New!T13),"##BLANK",OP_Liquor_New!T13)</f>
        <v>4.5510000000000002</v>
      </c>
      <c r="H44" s="87">
        <f>IF(ISBLANK(OP_Liquor_New!AC13),"##BLANK",OP_Liquor_New!AC13)</f>
        <v>4.9219999999999997</v>
      </c>
      <c r="I44" s="87">
        <f>IF(ISBLANK(OP_Liquor_New!AL13),"##BLANK",OP_Liquor_New!AL13)</f>
        <v>4.1639999999999997</v>
      </c>
      <c r="J44" s="87">
        <f>IF(ISBLANK(OP_Liquor_New!AU13),"##BLANK",OP_Liquor_New!AU13)</f>
        <v>5.782</v>
      </c>
      <c r="K44" s="87">
        <f>IF(ISBLANK(OP_Liquor_New!BD13),"##BLANK",OP_Liquor_New!BD13)</f>
        <v>5.4969999999999999</v>
      </c>
      <c r="L44" s="87">
        <f>IF(ISBLANK(OP_Liquor_New!BM13),"##BLANK",OP_Liquor_New!BM13)</f>
        <v>4.6660000000000004</v>
      </c>
      <c r="M44" s="87">
        <f>IF(ISBLANK(OP_Liquor_New!BV13),"##BLANK",OP_Liquor_New!BV13)</f>
        <v>5.0789999999999997</v>
      </c>
      <c r="N44" s="87">
        <f>IF(ISBLANK(OP_Liquor_New!CE13),"##BLANK",OP_Liquor_New!CE13)</f>
        <v>5.2329999999999997</v>
      </c>
      <c r="O44" s="87">
        <f>IF(ISBLANK(OP_Liquor_New!CN13),"##BLANK",OP_Liquor_New!CN13)</f>
        <v>4.7389999999999999</v>
      </c>
      <c r="P44" s="88">
        <f>IF(ISBLANK(OP_Liquor_New!CW13),"##BLANK",OP_Liquor_New!CW13)</f>
        <v>5.12</v>
      </c>
      <c r="Q44" s="88">
        <f>IF(ISBLANK(OP_Liquor_New!DF13),"##BLANK",OP_Liquor_New!DF13)</f>
        <v>6.3239999999999998</v>
      </c>
      <c r="R44" s="88">
        <f>IF(ISBLANK(OP_Liquor_New!DO13),"##BLANK",OP_Liquor_New!DO13)</f>
        <v>6.5019999999999998</v>
      </c>
      <c r="S44" s="88">
        <f>IF(ISBLANK(OP_Liquor_New!DX13),"##BLANK",OP_Liquor_New!DX13)</f>
        <v>6.758</v>
      </c>
    </row>
    <row r="45" spans="2:19" ht="13.5" customHeight="1" x14ac:dyDescent="0.3">
      <c r="B45" t="str">
        <f>OP_Liquor_Old!ER14</f>
        <v>WWS1008STP</v>
      </c>
      <c r="C45" t="str">
        <f>OP_Liquor_Old!$B$14</f>
        <v>Local authority and Cumulo rates</v>
      </c>
      <c r="D45" t="str">
        <f>OP_Liquor_Old!$C$14</f>
        <v>£m</v>
      </c>
      <c r="E45" s="84" t="s">
        <v>175</v>
      </c>
      <c r="F45" s="87">
        <f>IF(ISBLANK(OP_Liquor_New!K14),"##BLANK",OP_Liquor_New!K14)</f>
        <v>0</v>
      </c>
      <c r="G45" s="87">
        <f>IF(ISBLANK(OP_Liquor_New!T14),"##BLANK",OP_Liquor_New!T14)</f>
        <v>0</v>
      </c>
      <c r="H45" s="87">
        <f>IF(ISBLANK(OP_Liquor_New!AC14),"##BLANK",OP_Liquor_New!AC14)</f>
        <v>0</v>
      </c>
      <c r="I45" s="87">
        <f>IF(ISBLANK(OP_Liquor_New!AL14),"##BLANK",OP_Liquor_New!AL14)</f>
        <v>0</v>
      </c>
      <c r="J45" s="87">
        <f>IF(ISBLANK(OP_Liquor_New!AU14),"##BLANK",OP_Liquor_New!AU14)</f>
        <v>0</v>
      </c>
      <c r="K45" s="87">
        <f>IF(ISBLANK(OP_Liquor_New!BD14),"##BLANK",OP_Liquor_New!BD14)</f>
        <v>1.2999999999999999E-2</v>
      </c>
      <c r="L45" s="87">
        <f>IF(ISBLANK(OP_Liquor_New!BM14),"##BLANK",OP_Liquor_New!BM14)</f>
        <v>0</v>
      </c>
      <c r="M45" s="87">
        <f>IF(ISBLANK(OP_Liquor_New!BV14),"##BLANK",OP_Liquor_New!BV14)</f>
        <v>0</v>
      </c>
      <c r="N45" s="87">
        <f>IF(ISBLANK(OP_Liquor_New!CE14),"##BLANK",OP_Liquor_New!CE14)</f>
        <v>0</v>
      </c>
      <c r="O45" s="87">
        <f>IF(ISBLANK(OP_Liquor_New!CN14),"##BLANK",OP_Liquor_New!CN14)</f>
        <v>4.0000000000000001E-3</v>
      </c>
      <c r="P45" s="88">
        <f>IF(ISBLANK(OP_Liquor_New!CW14),"##BLANK",OP_Liquor_New!CW14)</f>
        <v>0</v>
      </c>
      <c r="Q45" s="88">
        <f>IF(ISBLANK(OP_Liquor_New!DF14),"##BLANK",OP_Liquor_New!DF14)</f>
        <v>0</v>
      </c>
      <c r="R45" s="88">
        <f>IF(ISBLANK(OP_Liquor_New!DO14),"##BLANK",OP_Liquor_New!DO14)</f>
        <v>0</v>
      </c>
      <c r="S45" s="88">
        <f>IF(ISBLANK(OP_Liquor_New!DX14),"##BLANK",OP_Liquor_New!DX14)</f>
        <v>0</v>
      </c>
    </row>
    <row r="46" spans="2:19" ht="13.5" customHeight="1" x14ac:dyDescent="0.3">
      <c r="B46" t="str">
        <f>OP_Liquor_Old!ES8</f>
        <v>WWS01001SDT</v>
      </c>
      <c r="C46" t="str">
        <f>OP_Liquor_Old!$B$8</f>
        <v>Power</v>
      </c>
      <c r="D46" t="str">
        <f>OP_Liquor_Old!$C$8</f>
        <v>£m</v>
      </c>
      <c r="E46" s="84" t="s">
        <v>175</v>
      </c>
      <c r="F46" s="87">
        <f>IF(ISBLANK(OP_Liquor_New!L8),"##BLANK",OP_Liquor_New!L8)</f>
        <v>1.1599999999999999</v>
      </c>
      <c r="G46" s="87">
        <f>IF(ISBLANK(OP_Liquor_New!U8),"##BLANK",OP_Liquor_New!U8)</f>
        <v>1.0940000000000001</v>
      </c>
      <c r="H46" s="87">
        <f>IF(ISBLANK(OP_Liquor_New!AD8),"##BLANK",OP_Liquor_New!AD8)</f>
        <v>0.88600000000000001</v>
      </c>
      <c r="I46" s="87">
        <f>IF(ISBLANK(OP_Liquor_New!AM8),"##BLANK",OP_Liquor_New!AM8)</f>
        <v>0.85599999999999998</v>
      </c>
      <c r="J46" s="87">
        <f>IF(ISBLANK(OP_Liquor_New!AV8),"##BLANK",OP_Liquor_New!AV8)</f>
        <v>0.70299999999999996</v>
      </c>
      <c r="K46" s="87">
        <f>IF(ISBLANK(OP_Liquor_New!BE8),"##BLANK",OP_Liquor_New!BE8)</f>
        <v>0.4</v>
      </c>
      <c r="L46" s="87">
        <f>IF(ISBLANK(OP_Liquor_New!BN8),"##BLANK",OP_Liquor_New!BN8)</f>
        <v>1.9710000000000001</v>
      </c>
      <c r="M46" s="87">
        <f>IF(ISBLANK(OP_Liquor_New!BW8),"##BLANK",OP_Liquor_New!BW8)</f>
        <v>2.1869999999999998</v>
      </c>
      <c r="N46" s="87">
        <f>IF(ISBLANK(OP_Liquor_New!CF8),"##BLANK",OP_Liquor_New!CF8)</f>
        <v>2.9449999999999998</v>
      </c>
      <c r="O46" s="87">
        <f>IF(ISBLANK(OP_Liquor_New!CO8),"##BLANK",OP_Liquor_New!CO8)</f>
        <v>3.0990000000000002</v>
      </c>
      <c r="P46" s="88">
        <f>IF(ISBLANK(OP_Liquor_New!CX8),"##BLANK",OP_Liquor_New!CX8)</f>
        <v>3.4319999999999999</v>
      </c>
      <c r="Q46" s="88">
        <f>IF(ISBLANK(OP_Liquor_New!DG8),"##BLANK",OP_Liquor_New!DG8)</f>
        <v>4.9550000000000001</v>
      </c>
      <c r="R46" s="88">
        <f>IF(ISBLANK(OP_Liquor_New!DP8),"##BLANK",OP_Liquor_New!DP8)</f>
        <v>4.9530000000000003</v>
      </c>
      <c r="S46" s="88">
        <f>IF(ISBLANK(OP_Liquor_New!DY8),"##BLANK",OP_Liquor_New!DY8)</f>
        <v>5.1390000000000002</v>
      </c>
    </row>
    <row r="47" spans="2:19" ht="13.5" customHeight="1" x14ac:dyDescent="0.3">
      <c r="B47" t="str">
        <f>OP_Liquor_Old!ES9</f>
        <v>WWS01002SDT</v>
      </c>
      <c r="C47" t="str">
        <f>OP_Liquor_Old!$B$9</f>
        <v>Income treated as negative expenditure</v>
      </c>
      <c r="D47" t="str">
        <f>OP_Liquor_Old!$C$9</f>
        <v>£m</v>
      </c>
      <c r="E47" s="84" t="s">
        <v>175</v>
      </c>
      <c r="F47" s="87">
        <f>IF(ISBLANK(OP_Liquor_New!L9),"##BLANK",OP_Liquor_New!L9)</f>
        <v>-2.8889999999999998</v>
      </c>
      <c r="G47" s="87">
        <f>IF(ISBLANK(OP_Liquor_New!U9),"##BLANK",OP_Liquor_New!U9)</f>
        <v>-2.4900000000000002</v>
      </c>
      <c r="H47" s="87">
        <f>IF(ISBLANK(OP_Liquor_New!AD9),"##BLANK",OP_Liquor_New!AD9)</f>
        <v>-2.3180000000000001</v>
      </c>
      <c r="I47" s="87">
        <f>IF(ISBLANK(OP_Liquor_New!AM9),"##BLANK",OP_Liquor_New!AM9)</f>
        <v>-2.65</v>
      </c>
      <c r="J47" s="87">
        <f>IF(ISBLANK(OP_Liquor_New!AV9),"##BLANK",OP_Liquor_New!AV9)</f>
        <v>-2.7679999999999998</v>
      </c>
      <c r="K47" s="87">
        <f>IF(ISBLANK(OP_Liquor_New!BE9),"##BLANK",OP_Liquor_New!BE9)</f>
        <v>-3.1949999999999998</v>
      </c>
      <c r="L47" s="87">
        <f>IF(ISBLANK(OP_Liquor_New!BN9),"##BLANK",OP_Liquor_New!BN9)</f>
        <v>-3.512</v>
      </c>
      <c r="M47" s="87">
        <f>IF(ISBLANK(OP_Liquor_New!BW9),"##BLANK",OP_Liquor_New!BW9)</f>
        <v>-3.758</v>
      </c>
      <c r="N47" s="87">
        <f>IF(ISBLANK(OP_Liquor_New!CF9),"##BLANK",OP_Liquor_New!CF9)</f>
        <v>-5.5549999999999997</v>
      </c>
      <c r="O47" s="87">
        <f>IF(ISBLANK(OP_Liquor_New!CO9),"##BLANK",OP_Liquor_New!CO9)</f>
        <v>-6.984</v>
      </c>
      <c r="P47" s="88">
        <f>IF(ISBLANK(OP_Liquor_New!CX9),"##BLANK",OP_Liquor_New!CX9)</f>
        <v>-12.926</v>
      </c>
      <c r="Q47" s="88">
        <f>IF(ISBLANK(OP_Liquor_New!DG9),"##BLANK",OP_Liquor_New!DG9)</f>
        <v>-10.66</v>
      </c>
      <c r="R47" s="88">
        <f>IF(ISBLANK(OP_Liquor_New!DP9),"##BLANK",OP_Liquor_New!DP9)</f>
        <v>-11.071</v>
      </c>
      <c r="S47" s="88">
        <f>IF(ISBLANK(OP_Liquor_New!DY9),"##BLANK",OP_Liquor_New!DY9)</f>
        <v>-11.513999999999999</v>
      </c>
    </row>
    <row r="48" spans="2:19" ht="13.5" customHeight="1" x14ac:dyDescent="0.3">
      <c r="B48" t="str">
        <f>OP_Liquor_Old!ES10</f>
        <v>WWS01004SDT</v>
      </c>
      <c r="C48" t="str">
        <f>OP_Liquor_Old!$B$10</f>
        <v>Bulk discharge - recollected</v>
      </c>
      <c r="D48" t="str">
        <f>OP_Liquor_Old!$C$10</f>
        <v>£m</v>
      </c>
      <c r="E48" s="84" t="s">
        <v>175</v>
      </c>
      <c r="F48" s="87">
        <f>IF(ISBLANK(OP_Liquor_New!L10),"##BLANK",OP_Liquor_New!L10)</f>
        <v>0</v>
      </c>
      <c r="G48" s="87">
        <f>IF(ISBLANK(OP_Liquor_New!U10),"##BLANK",OP_Liquor_New!U10)</f>
        <v>0</v>
      </c>
      <c r="H48" s="87">
        <f>IF(ISBLANK(OP_Liquor_New!AD10),"##BLANK",OP_Liquor_New!AD10)</f>
        <v>0</v>
      </c>
      <c r="I48" s="87">
        <f>IF(ISBLANK(OP_Liquor_New!AM10),"##BLANK",OP_Liquor_New!AM10)</f>
        <v>0</v>
      </c>
      <c r="J48" s="87">
        <f>IF(ISBLANK(OP_Liquor_New!AV10),"##BLANK",OP_Liquor_New!AV10)</f>
        <v>0</v>
      </c>
      <c r="K48" s="87">
        <f>IF(ISBLANK(OP_Liquor_New!BE10),"##BLANK",OP_Liquor_New!BE10)</f>
        <v>-0.01</v>
      </c>
      <c r="L48" s="87">
        <f>IF(ISBLANK(OP_Liquor_New!BN10),"##BLANK",OP_Liquor_New!BN10)</f>
        <v>0</v>
      </c>
      <c r="M48" s="87">
        <f>IF(ISBLANK(OP_Liquor_New!BW10),"##BLANK",OP_Liquor_New!BW10)</f>
        <v>0</v>
      </c>
      <c r="N48" s="87">
        <f>IF(ISBLANK(OP_Liquor_New!CF10),"##BLANK",OP_Liquor_New!CF10)</f>
        <v>0</v>
      </c>
      <c r="O48" s="87">
        <f>IF(ISBLANK(OP_Liquor_New!CO10),"##BLANK",OP_Liquor_New!CO10)</f>
        <v>0</v>
      </c>
      <c r="P48" s="88">
        <f>IF(ISBLANK(OP_Liquor_New!CX10),"##BLANK",OP_Liquor_New!CX10)</f>
        <v>0</v>
      </c>
      <c r="Q48" s="88">
        <f>IF(ISBLANK(OP_Liquor_New!DG10),"##BLANK",OP_Liquor_New!DG10)</f>
        <v>0</v>
      </c>
      <c r="R48" s="88">
        <f>IF(ISBLANK(OP_Liquor_New!DP10),"##BLANK",OP_Liquor_New!DP10)</f>
        <v>0</v>
      </c>
      <c r="S48" s="88">
        <f>IF(ISBLANK(OP_Liquor_New!DY10),"##BLANK",OP_Liquor_New!DY10)</f>
        <v>0</v>
      </c>
    </row>
    <row r="49" spans="2:19" ht="13.5" customHeight="1" x14ac:dyDescent="0.3">
      <c r="B49" t="str">
        <f>OP_Liquor_Old!ES11</f>
        <v>WWS01005SDT</v>
      </c>
      <c r="C49" t="str">
        <f>OP_Liquor_Old!$B$11</f>
        <v>Renewals expensed in year (infrastructure)</v>
      </c>
      <c r="D49" t="str">
        <f>OP_Liquor_Old!$C$11</f>
        <v>£m</v>
      </c>
      <c r="E49" s="84" t="s">
        <v>175</v>
      </c>
      <c r="F49" s="87">
        <f>IF(ISBLANK(OP_Liquor_New!L11),"##BLANK",OP_Liquor_New!L11)</f>
        <v>0</v>
      </c>
      <c r="G49" s="87">
        <f>IF(ISBLANK(OP_Liquor_New!U11),"##BLANK",OP_Liquor_New!U11)</f>
        <v>0</v>
      </c>
      <c r="H49" s="87">
        <f>IF(ISBLANK(OP_Liquor_New!AD11),"##BLANK",OP_Liquor_New!AD11)</f>
        <v>0</v>
      </c>
      <c r="I49" s="87">
        <f>IF(ISBLANK(OP_Liquor_New!AM11),"##BLANK",OP_Liquor_New!AM11)</f>
        <v>0</v>
      </c>
      <c r="J49" s="87">
        <f>IF(ISBLANK(OP_Liquor_New!AV11),"##BLANK",OP_Liquor_New!AV11)</f>
        <v>0</v>
      </c>
      <c r="K49" s="87">
        <f>IF(ISBLANK(OP_Liquor_New!BE11),"##BLANK",OP_Liquor_New!BE11)</f>
        <v>0</v>
      </c>
      <c r="L49" s="87">
        <f>IF(ISBLANK(OP_Liquor_New!BN11),"##BLANK",OP_Liquor_New!BN11)</f>
        <v>0</v>
      </c>
      <c r="M49" s="87">
        <f>IF(ISBLANK(OP_Liquor_New!BW11),"##BLANK",OP_Liquor_New!BW11)</f>
        <v>0</v>
      </c>
      <c r="N49" s="87">
        <f>IF(ISBLANK(OP_Liquor_New!CF11),"##BLANK",OP_Liquor_New!CF11)</f>
        <v>0</v>
      </c>
      <c r="O49" s="87">
        <f>IF(ISBLANK(OP_Liquor_New!CO11),"##BLANK",OP_Liquor_New!CO11)</f>
        <v>0</v>
      </c>
      <c r="P49" s="88">
        <f>IF(ISBLANK(OP_Liquor_New!CX11),"##BLANK",OP_Liquor_New!CX11)</f>
        <v>0</v>
      </c>
      <c r="Q49" s="88">
        <f>IF(ISBLANK(OP_Liquor_New!DG11),"##BLANK",OP_Liquor_New!DG11)</f>
        <v>0.61899999999999999</v>
      </c>
      <c r="R49" s="88">
        <f>IF(ISBLANK(OP_Liquor_New!DP11),"##BLANK",OP_Liquor_New!DP11)</f>
        <v>0.57699999999999996</v>
      </c>
      <c r="S49" s="88">
        <f>IF(ISBLANK(OP_Liquor_New!DY11),"##BLANK",OP_Liquor_New!DY11)</f>
        <v>0.55600000000000005</v>
      </c>
    </row>
    <row r="50" spans="2:19" ht="13.5" customHeight="1" x14ac:dyDescent="0.3">
      <c r="B50" t="str">
        <f>OP_Liquor_Old!ES12</f>
        <v>WWS01006SDT</v>
      </c>
      <c r="C50" t="str">
        <f>OP_Liquor_Old!$B$12</f>
        <v>Renewals expensed in year (non-infrastructure)</v>
      </c>
      <c r="D50" t="str">
        <f>OP_Liquor_Old!$C$12</f>
        <v>£m</v>
      </c>
      <c r="E50" s="84" t="s">
        <v>175</v>
      </c>
      <c r="F50" s="87">
        <f>IF(ISBLANK(OP_Liquor_New!L12),"##BLANK",OP_Liquor_New!L12)</f>
        <v>0</v>
      </c>
      <c r="G50" s="87">
        <f>IF(ISBLANK(OP_Liquor_New!U12),"##BLANK",OP_Liquor_New!U12)</f>
        <v>0</v>
      </c>
      <c r="H50" s="87">
        <f>IF(ISBLANK(OP_Liquor_New!AD12),"##BLANK",OP_Liquor_New!AD12)</f>
        <v>0</v>
      </c>
      <c r="I50" s="87">
        <f>IF(ISBLANK(OP_Liquor_New!AM12),"##BLANK",OP_Liquor_New!AM12)</f>
        <v>0</v>
      </c>
      <c r="J50" s="87">
        <f>IF(ISBLANK(OP_Liquor_New!AV12),"##BLANK",OP_Liquor_New!AV12)</f>
        <v>0</v>
      </c>
      <c r="K50" s="87">
        <f>IF(ISBLANK(OP_Liquor_New!BE12),"##BLANK",OP_Liquor_New!BE12)</f>
        <v>0</v>
      </c>
      <c r="L50" s="87">
        <f>IF(ISBLANK(OP_Liquor_New!BN12),"##BLANK",OP_Liquor_New!BN12)</f>
        <v>0</v>
      </c>
      <c r="M50" s="87">
        <f>IF(ISBLANK(OP_Liquor_New!BW12),"##BLANK",OP_Liquor_New!BW12)</f>
        <v>0</v>
      </c>
      <c r="N50" s="87">
        <f>IF(ISBLANK(OP_Liquor_New!CF12),"##BLANK",OP_Liquor_New!CF12)</f>
        <v>0</v>
      </c>
      <c r="O50" s="87">
        <f>IF(ISBLANK(OP_Liquor_New!CO12),"##BLANK",OP_Liquor_New!CO12)</f>
        <v>0</v>
      </c>
      <c r="P50" s="88">
        <f>IF(ISBLANK(OP_Liquor_New!CX12),"##BLANK",OP_Liquor_New!CX12)</f>
        <v>0</v>
      </c>
      <c r="Q50" s="88">
        <f>IF(ISBLANK(OP_Liquor_New!DG12),"##BLANK",OP_Liquor_New!DG12)</f>
        <v>0</v>
      </c>
      <c r="R50" s="88">
        <f>IF(ISBLANK(OP_Liquor_New!DP12),"##BLANK",OP_Liquor_New!DP12)</f>
        <v>0</v>
      </c>
      <c r="S50" s="88">
        <f>IF(ISBLANK(OP_Liquor_New!DY12),"##BLANK",OP_Liquor_New!DY12)</f>
        <v>0</v>
      </c>
    </row>
    <row r="51" spans="2:19" ht="13.5" customHeight="1" x14ac:dyDescent="0.3">
      <c r="B51" t="str">
        <f>OP_Liquor_Old!ES13</f>
        <v>WWS01007SDT</v>
      </c>
      <c r="C51" t="str">
        <f>OP_Liquor_Old!$B$13</f>
        <v>Other operating expenditure</v>
      </c>
      <c r="D51" t="str">
        <f>OP_Liquor_Old!$C$13</f>
        <v>£m</v>
      </c>
      <c r="E51" s="84" t="s">
        <v>175</v>
      </c>
      <c r="F51" s="87">
        <f>IF(ISBLANK(OP_Liquor_New!L13),"##BLANK",OP_Liquor_New!L13)</f>
        <v>5.3479999999999999</v>
      </c>
      <c r="G51" s="87">
        <f>IF(ISBLANK(OP_Liquor_New!U13),"##BLANK",OP_Liquor_New!U13)</f>
        <v>4.9749999999999996</v>
      </c>
      <c r="H51" s="87">
        <f>IF(ISBLANK(OP_Liquor_New!AD13),"##BLANK",OP_Liquor_New!AD13)</f>
        <v>4.8150000000000004</v>
      </c>
      <c r="I51" s="87">
        <f>IF(ISBLANK(OP_Liquor_New!AM13),"##BLANK",OP_Liquor_New!AM13)</f>
        <v>5.4059999999999997</v>
      </c>
      <c r="J51" s="87">
        <f>IF(ISBLANK(OP_Liquor_New!AV13),"##BLANK",OP_Liquor_New!AV13)</f>
        <v>5.641</v>
      </c>
      <c r="K51" s="87">
        <f>IF(ISBLANK(OP_Liquor_New!BE13),"##BLANK",OP_Liquor_New!BE13)</f>
        <v>6.9589999999999996</v>
      </c>
      <c r="L51" s="87">
        <f>IF(ISBLANK(OP_Liquor_New!BN13),"##BLANK",OP_Liquor_New!BN13)</f>
        <v>10.029999999999999</v>
      </c>
      <c r="M51" s="87">
        <f>IF(ISBLANK(OP_Liquor_New!BW13),"##BLANK",OP_Liquor_New!BW13)</f>
        <v>9.2780000000000005</v>
      </c>
      <c r="N51" s="87">
        <f>IF(ISBLANK(OP_Liquor_New!CF13),"##BLANK",OP_Liquor_New!CF13)</f>
        <v>8.9320000000000004</v>
      </c>
      <c r="O51" s="87">
        <f>IF(ISBLANK(OP_Liquor_New!CO13),"##BLANK",OP_Liquor_New!CO13)</f>
        <v>9.3710000000000004</v>
      </c>
      <c r="P51" s="88">
        <f>IF(ISBLANK(OP_Liquor_New!CX13),"##BLANK",OP_Liquor_New!CX13)</f>
        <v>11.159000000000001</v>
      </c>
      <c r="Q51" s="88">
        <f>IF(ISBLANK(OP_Liquor_New!DG13),"##BLANK",OP_Liquor_New!DG13)</f>
        <v>9.4540000000000006</v>
      </c>
      <c r="R51" s="88">
        <f>IF(ISBLANK(OP_Liquor_New!DP13),"##BLANK",OP_Liquor_New!DP13)</f>
        <v>9.7200000000000006</v>
      </c>
      <c r="S51" s="88">
        <f>IF(ISBLANK(OP_Liquor_New!DY13),"##BLANK",OP_Liquor_New!DY13)</f>
        <v>10.103</v>
      </c>
    </row>
    <row r="52" spans="2:19" ht="13.5" customHeight="1" x14ac:dyDescent="0.3">
      <c r="B52" t="str">
        <f>OP_Liquor_Old!ES14</f>
        <v>WWS1008SDT</v>
      </c>
      <c r="C52" t="str">
        <f>OP_Liquor_Old!$B$14</f>
        <v>Local authority and Cumulo rates</v>
      </c>
      <c r="D52" t="str">
        <f>OP_Liquor_Old!$C$14</f>
        <v>£m</v>
      </c>
      <c r="E52" s="84" t="s">
        <v>175</v>
      </c>
      <c r="F52" s="87">
        <f>IF(ISBLANK(OP_Liquor_New!L14),"##BLANK",OP_Liquor_New!L14)</f>
        <v>0.73299999999999998</v>
      </c>
      <c r="G52" s="87">
        <f>IF(ISBLANK(OP_Liquor_New!U14),"##BLANK",OP_Liquor_New!U14)</f>
        <v>0.71899999999999997</v>
      </c>
      <c r="H52" s="87">
        <f>IF(ISBLANK(OP_Liquor_New!AD14),"##BLANK",OP_Liquor_New!AD14)</f>
        <v>0.73599999999999999</v>
      </c>
      <c r="I52" s="87">
        <f>IF(ISBLANK(OP_Liquor_New!AM14),"##BLANK",OP_Liquor_New!AM14)</f>
        <v>0.78</v>
      </c>
      <c r="J52" s="87">
        <f>IF(ISBLANK(OP_Liquor_New!AV14),"##BLANK",OP_Liquor_New!AV14)</f>
        <v>0.6</v>
      </c>
      <c r="K52" s="87">
        <f>IF(ISBLANK(OP_Liquor_New!BE14),"##BLANK",OP_Liquor_New!BE14)</f>
        <v>0.59</v>
      </c>
      <c r="L52" s="87">
        <f>IF(ISBLANK(OP_Liquor_New!BN14),"##BLANK",OP_Liquor_New!BN14)</f>
        <v>0.53700000000000003</v>
      </c>
      <c r="M52" s="87">
        <f>IF(ISBLANK(OP_Liquor_New!BW14),"##BLANK",OP_Liquor_New!BW14)</f>
        <v>0.33400000000000002</v>
      </c>
      <c r="N52" s="87">
        <f>IF(ISBLANK(OP_Liquor_New!CF14),"##BLANK",OP_Liquor_New!CF14)</f>
        <v>0.375</v>
      </c>
      <c r="O52" s="87">
        <f>IF(ISBLANK(OP_Liquor_New!CO14),"##BLANK",OP_Liquor_New!CO14)</f>
        <v>0.63300000000000001</v>
      </c>
      <c r="P52" s="88">
        <f>IF(ISBLANK(OP_Liquor_New!CX14),"##BLANK",OP_Liquor_New!CX14)</f>
        <v>0.57899999999999996</v>
      </c>
      <c r="Q52" s="88">
        <f>IF(ISBLANK(OP_Liquor_New!DG14),"##BLANK",OP_Liquor_New!DG14)</f>
        <v>0.83899999999999997</v>
      </c>
      <c r="R52" s="88">
        <f>IF(ISBLANK(OP_Liquor_New!DP14),"##BLANK",OP_Liquor_New!DP14)</f>
        <v>0.88900000000000001</v>
      </c>
      <c r="S52" s="88">
        <f>IF(ISBLANK(OP_Liquor_New!DY14),"##BLANK",OP_Liquor_New!DY14)</f>
        <v>0.91500000000000004</v>
      </c>
    </row>
    <row r="53" spans="2:19" ht="13.5" customHeight="1" x14ac:dyDescent="0.3">
      <c r="B53" t="str">
        <f>OP_Liquor_Old!ES17</f>
        <v>B0002BIOTRCHG</v>
      </c>
      <c r="C53" t="str">
        <f>OP_Liquor_Old!$EL$17</f>
        <v>Recharge to Bioresources by network plus for costs of handling and treating bioresources liquors</v>
      </c>
      <c r="D53" t="str">
        <f>OP_Liquor_Old!$C$17</f>
        <v>£m</v>
      </c>
      <c r="E53" s="84" t="s">
        <v>175</v>
      </c>
      <c r="F53" s="87">
        <f>IF(ISBLANK(OP_Liquor_New!L17),"##BLANK",OP_Liquor_New!L17)</f>
        <v>3.3410000000000002</v>
      </c>
      <c r="G53" s="87">
        <f>IF(ISBLANK(OP_Liquor_New!U17),"##BLANK",OP_Liquor_New!U17)</f>
        <v>4.7549999999999999</v>
      </c>
      <c r="H53" s="87">
        <f>IF(ISBLANK(OP_Liquor_New!AD17),"##BLANK",OP_Liquor_New!AD17)</f>
        <v>6.2320000000000002</v>
      </c>
      <c r="I53" s="87">
        <f>IF(ISBLANK(OP_Liquor_New!AM17),"##BLANK",OP_Liquor_New!AM17)</f>
        <v>5.2930000000000001</v>
      </c>
      <c r="J53" s="87">
        <f>IF(ISBLANK(OP_Liquor_New!AV17),"##BLANK",OP_Liquor_New!AV17)</f>
        <v>4.8810000000000002</v>
      </c>
      <c r="K53" s="87">
        <f>IF(ISBLANK(OP_Liquor_New!BE17),"##BLANK",OP_Liquor_New!BE17)</f>
        <v>5.8879999999999999</v>
      </c>
      <c r="L53" s="87">
        <f>IF(ISBLANK(OP_Liquor_New!BN17),"##BLANK",OP_Liquor_New!BN17)</f>
        <v>7.1539999999999999</v>
      </c>
      <c r="M53" s="87">
        <f>IF(ISBLANK(OP_Liquor_New!BW17),"##BLANK",OP_Liquor_New!BW17)</f>
        <v>6.7210000000000001</v>
      </c>
      <c r="N53" s="87">
        <f>IF(ISBLANK(OP_Liquor_New!CF17),"##BLANK",OP_Liquor_New!CF17)</f>
        <v>7.6869999999999994</v>
      </c>
      <c r="O53" s="87">
        <f>IF(ISBLANK(OP_Liquor_New!CO17),"##BLANK",OP_Liquor_New!CO17)</f>
        <v>6.5750000000000002</v>
      </c>
      <c r="P53" s="87">
        <f>IF(ISBLANK(OP_Liquor_New!CX17),"##BLANK",OP_Liquor_New!CX17)</f>
        <v>6.3239999999999998</v>
      </c>
      <c r="Q53" s="87">
        <f>IF(ISBLANK(OP_Liquor_New!DG17),"##BLANK",OP_Liquor_New!DG17)</f>
        <v>6.8159999999999989</v>
      </c>
      <c r="R53" s="87">
        <f>IF(ISBLANK(OP_Liquor_New!DP17),"##BLANK",OP_Liquor_New!DP17)</f>
        <v>7.016</v>
      </c>
      <c r="S53" s="87">
        <f>IF(ISBLANK(OP_Liquor_New!DY17),"##BLANK",OP_Liquor_New!DY17)</f>
        <v>7.218</v>
      </c>
    </row>
    <row r="54" spans="2:19" ht="13.5" customHeight="1" x14ac:dyDescent="0.3">
      <c r="B54" t="str">
        <f>OP_Liquor_Old!ET8</f>
        <v>WWS01001SDD</v>
      </c>
      <c r="C54" t="str">
        <f>OP_Liquor_Old!$B$8</f>
        <v>Power</v>
      </c>
      <c r="D54" t="str">
        <f>OP_Liquor_Old!$C$8</f>
        <v>£m</v>
      </c>
      <c r="E54" s="84" t="s">
        <v>175</v>
      </c>
      <c r="F54" s="87">
        <f>IF(ISBLANK(OP_Liquor_New!M8),"##BLANK",OP_Liquor_New!M8)</f>
        <v>0</v>
      </c>
      <c r="G54" s="87">
        <f>IF(ISBLANK(OP_Liquor_New!V8),"##BLANK",OP_Liquor_New!V8)</f>
        <v>0</v>
      </c>
      <c r="H54" s="87">
        <f>IF(ISBLANK(OP_Liquor_New!AE8),"##BLANK",OP_Liquor_New!AE8)</f>
        <v>0</v>
      </c>
      <c r="I54" s="87">
        <f>IF(ISBLANK(OP_Liquor_New!AN8),"##BLANK",OP_Liquor_New!AN8)</f>
        <v>4.0000000000000001E-3</v>
      </c>
      <c r="J54" s="87">
        <f>IF(ISBLANK(OP_Liquor_New!AW8),"##BLANK",OP_Liquor_New!AW8)</f>
        <v>0</v>
      </c>
      <c r="K54" s="87">
        <f>IF(ISBLANK(OP_Liquor_New!BF8),"##BLANK",OP_Liquor_New!BF8)</f>
        <v>0</v>
      </c>
      <c r="L54" s="87">
        <f>IF(ISBLANK(OP_Liquor_New!BO8),"##BLANK",OP_Liquor_New!BO8)</f>
        <v>0</v>
      </c>
      <c r="M54" s="87">
        <f>IF(ISBLANK(OP_Liquor_New!BX8),"##BLANK",OP_Liquor_New!BX8)</f>
        <v>2E-3</v>
      </c>
      <c r="N54" s="87">
        <f>IF(ISBLANK(OP_Liquor_New!CG8),"##BLANK",OP_Liquor_New!CG8)</f>
        <v>0.03</v>
      </c>
      <c r="O54" s="87">
        <f>IF(ISBLANK(OP_Liquor_New!CP8),"##BLANK",OP_Liquor_New!CP8)</f>
        <v>1.9E-2</v>
      </c>
      <c r="P54" s="88">
        <f>IF(ISBLANK(OP_Liquor_New!CY8),"##BLANK",OP_Liquor_New!CY8)</f>
        <v>2.1999999999999999E-2</v>
      </c>
      <c r="Q54" s="88">
        <f>IF(ISBLANK(OP_Liquor_New!DH8),"##BLANK",OP_Liquor_New!DH8)</f>
        <v>0</v>
      </c>
      <c r="R54" s="88">
        <f>IF(ISBLANK(OP_Liquor_New!DQ8),"##BLANK",OP_Liquor_New!DQ8)</f>
        <v>0</v>
      </c>
      <c r="S54" s="88">
        <f>IF(ISBLANK(OP_Liquor_New!DZ8),"##BLANK",OP_Liquor_New!DZ8)</f>
        <v>0</v>
      </c>
    </row>
    <row r="55" spans="2:19" ht="13.5" customHeight="1" x14ac:dyDescent="0.3">
      <c r="B55" t="str">
        <f>OP_Liquor_Old!ET9</f>
        <v>WWS01002SDD</v>
      </c>
      <c r="C55" t="str">
        <f>OP_Liquor_Old!$B$9</f>
        <v>Income treated as negative expenditure</v>
      </c>
      <c r="D55" t="str">
        <f>OP_Liquor_Old!$C$9</f>
        <v>£m</v>
      </c>
      <c r="E55" s="84" t="s">
        <v>175</v>
      </c>
      <c r="F55" s="87">
        <f>IF(ISBLANK(OP_Liquor_New!M9),"##BLANK",OP_Liquor_New!M9)</f>
        <v>0</v>
      </c>
      <c r="G55" s="87">
        <f>IF(ISBLANK(OP_Liquor_New!V9),"##BLANK",OP_Liquor_New!V9)</f>
        <v>0</v>
      </c>
      <c r="H55" s="87">
        <f>IF(ISBLANK(OP_Liquor_New!AE9),"##BLANK",OP_Liquor_New!AE9)</f>
        <v>0</v>
      </c>
      <c r="I55" s="87">
        <f>IF(ISBLANK(OP_Liquor_New!AN9),"##BLANK",OP_Liquor_New!AN9)</f>
        <v>0</v>
      </c>
      <c r="J55" s="87">
        <f>IF(ISBLANK(OP_Liquor_New!AW9),"##BLANK",OP_Liquor_New!AW9)</f>
        <v>0</v>
      </c>
      <c r="K55" s="87">
        <f>IF(ISBLANK(OP_Liquor_New!BF9),"##BLANK",OP_Liquor_New!BF9)</f>
        <v>0</v>
      </c>
      <c r="L55" s="87">
        <f>IF(ISBLANK(OP_Liquor_New!BO9),"##BLANK",OP_Liquor_New!BO9)</f>
        <v>0</v>
      </c>
      <c r="M55" s="87">
        <f>IF(ISBLANK(OP_Liquor_New!BX9),"##BLANK",OP_Liquor_New!BX9)</f>
        <v>-4.0000000000000001E-3</v>
      </c>
      <c r="N55" s="87">
        <f>IF(ISBLANK(OP_Liquor_New!CG9),"##BLANK",OP_Liquor_New!CG9)</f>
        <v>0</v>
      </c>
      <c r="O55" s="87">
        <f>IF(ISBLANK(OP_Liquor_New!CP9),"##BLANK",OP_Liquor_New!CP9)</f>
        <v>0</v>
      </c>
      <c r="P55" s="88">
        <f>IF(ISBLANK(OP_Liquor_New!CY9),"##BLANK",OP_Liquor_New!CY9)</f>
        <v>0</v>
      </c>
      <c r="Q55" s="88">
        <f>IF(ISBLANK(OP_Liquor_New!DH9),"##BLANK",OP_Liquor_New!DH9)</f>
        <v>0</v>
      </c>
      <c r="R55" s="88">
        <f>IF(ISBLANK(OP_Liquor_New!DQ9),"##BLANK",OP_Liquor_New!DQ9)</f>
        <v>0</v>
      </c>
      <c r="S55" s="88">
        <f>IF(ISBLANK(OP_Liquor_New!DZ9),"##BLANK",OP_Liquor_New!DZ9)</f>
        <v>0</v>
      </c>
    </row>
    <row r="56" spans="2:19" ht="13.5" customHeight="1" x14ac:dyDescent="0.3">
      <c r="B56" t="str">
        <f>OP_Liquor_Old!ET10</f>
        <v>WWS01004SDD</v>
      </c>
      <c r="C56" t="str">
        <f>OP_Liquor_Old!$B$10</f>
        <v>Bulk discharge - recollected</v>
      </c>
      <c r="D56" t="str">
        <f>OP_Liquor_Old!$C$10</f>
        <v>£m</v>
      </c>
      <c r="E56" s="84" t="s">
        <v>175</v>
      </c>
      <c r="F56" s="87">
        <f>IF(ISBLANK(OP_Liquor_New!M10),"##BLANK",OP_Liquor_New!M10)</f>
        <v>0</v>
      </c>
      <c r="G56" s="87">
        <f>IF(ISBLANK(OP_Liquor_New!V10),"##BLANK",OP_Liquor_New!V10)</f>
        <v>0</v>
      </c>
      <c r="H56" s="87">
        <f>IF(ISBLANK(OP_Liquor_New!AE10),"##BLANK",OP_Liquor_New!AE10)</f>
        <v>0</v>
      </c>
      <c r="I56" s="87">
        <f>IF(ISBLANK(OP_Liquor_New!AN10),"##BLANK",OP_Liquor_New!AN10)</f>
        <v>0</v>
      </c>
      <c r="J56" s="87">
        <f>IF(ISBLANK(OP_Liquor_New!AW10),"##BLANK",OP_Liquor_New!AW10)</f>
        <v>0</v>
      </c>
      <c r="K56" s="87">
        <f>IF(ISBLANK(OP_Liquor_New!BF10),"##BLANK",OP_Liquor_New!BF10)</f>
        <v>0</v>
      </c>
      <c r="L56" s="87">
        <f>IF(ISBLANK(OP_Liquor_New!BO10),"##BLANK",OP_Liquor_New!BO10)</f>
        <v>0</v>
      </c>
      <c r="M56" s="87">
        <f>IF(ISBLANK(OP_Liquor_New!BX10),"##BLANK",OP_Liquor_New!BX10)</f>
        <v>0</v>
      </c>
      <c r="N56" s="87">
        <f>IF(ISBLANK(OP_Liquor_New!CG10),"##BLANK",OP_Liquor_New!CG10)</f>
        <v>0</v>
      </c>
      <c r="O56" s="87">
        <f>IF(ISBLANK(OP_Liquor_New!CP10),"##BLANK",OP_Liquor_New!CP10)</f>
        <v>0</v>
      </c>
      <c r="P56" s="88">
        <f>IF(ISBLANK(OP_Liquor_New!CY10),"##BLANK",OP_Liquor_New!CY10)</f>
        <v>0</v>
      </c>
      <c r="Q56" s="88">
        <f>IF(ISBLANK(OP_Liquor_New!DH10),"##BLANK",OP_Liquor_New!DH10)</f>
        <v>0</v>
      </c>
      <c r="R56" s="88">
        <f>IF(ISBLANK(OP_Liquor_New!DQ10),"##BLANK",OP_Liquor_New!DQ10)</f>
        <v>0</v>
      </c>
      <c r="S56" s="88">
        <f>IF(ISBLANK(OP_Liquor_New!DZ10),"##BLANK",OP_Liquor_New!DZ10)</f>
        <v>0</v>
      </c>
    </row>
    <row r="57" spans="2:19" ht="13.5" customHeight="1" x14ac:dyDescent="0.3">
      <c r="B57" t="str">
        <f>OP_Liquor_Old!ET11</f>
        <v>WWS01005SDD</v>
      </c>
      <c r="C57" t="str">
        <f>OP_Liquor_Old!$B$11</f>
        <v>Renewals expensed in year (infrastructure)</v>
      </c>
      <c r="D57" t="str">
        <f>OP_Liquor_Old!$C$11</f>
        <v>£m</v>
      </c>
      <c r="E57" s="84" t="s">
        <v>175</v>
      </c>
      <c r="F57" s="87">
        <f>IF(ISBLANK(OP_Liquor_New!M11),"##BLANK",OP_Liquor_New!M11)</f>
        <v>0</v>
      </c>
      <c r="G57" s="87">
        <f>IF(ISBLANK(OP_Liquor_New!V11),"##BLANK",OP_Liquor_New!V11)</f>
        <v>0</v>
      </c>
      <c r="H57" s="87">
        <f>IF(ISBLANK(OP_Liquor_New!AE11),"##BLANK",OP_Liquor_New!AE11)</f>
        <v>0</v>
      </c>
      <c r="I57" s="87">
        <f>IF(ISBLANK(OP_Liquor_New!AN11),"##BLANK",OP_Liquor_New!AN11)</f>
        <v>0</v>
      </c>
      <c r="J57" s="87">
        <f>IF(ISBLANK(OP_Liquor_New!AW11),"##BLANK",OP_Liquor_New!AW11)</f>
        <v>0</v>
      </c>
      <c r="K57" s="87">
        <f>IF(ISBLANK(OP_Liquor_New!BF11),"##BLANK",OP_Liquor_New!BF11)</f>
        <v>0</v>
      </c>
      <c r="L57" s="87">
        <f>IF(ISBLANK(OP_Liquor_New!BO11),"##BLANK",OP_Liquor_New!BO11)</f>
        <v>0</v>
      </c>
      <c r="M57" s="87">
        <f>IF(ISBLANK(OP_Liquor_New!BX11),"##BLANK",OP_Liquor_New!BX11)</f>
        <v>0</v>
      </c>
      <c r="N57" s="87">
        <f>IF(ISBLANK(OP_Liquor_New!CG11),"##BLANK",OP_Liquor_New!CG11)</f>
        <v>0</v>
      </c>
      <c r="O57" s="87">
        <f>IF(ISBLANK(OP_Liquor_New!CP11),"##BLANK",OP_Liquor_New!CP11)</f>
        <v>0</v>
      </c>
      <c r="P57" s="88">
        <f>IF(ISBLANK(OP_Liquor_New!CY11),"##BLANK",OP_Liquor_New!CY11)</f>
        <v>0</v>
      </c>
      <c r="Q57" s="88">
        <f>IF(ISBLANK(OP_Liquor_New!DH11),"##BLANK",OP_Liquor_New!DH11)</f>
        <v>0.10299999999999999</v>
      </c>
      <c r="R57" s="88">
        <f>IF(ISBLANK(OP_Liquor_New!DQ11),"##BLANK",OP_Liquor_New!DQ11)</f>
        <v>9.7000000000000003E-2</v>
      </c>
      <c r="S57" s="88">
        <f>IF(ISBLANK(OP_Liquor_New!DZ11),"##BLANK",OP_Liquor_New!DZ11)</f>
        <v>9.1999999999999998E-2</v>
      </c>
    </row>
    <row r="58" spans="2:19" ht="13.5" customHeight="1" x14ac:dyDescent="0.3">
      <c r="B58" t="str">
        <f>OP_Liquor_Old!ET12</f>
        <v>WWS01006SDD</v>
      </c>
      <c r="C58" t="str">
        <f>OP_Liquor_Old!$B$12</f>
        <v>Renewals expensed in year (non-infrastructure)</v>
      </c>
      <c r="D58" t="str">
        <f>OP_Liquor_Old!$C$12</f>
        <v>£m</v>
      </c>
      <c r="E58" s="84" t="s">
        <v>175</v>
      </c>
      <c r="F58" s="87">
        <f>IF(ISBLANK(OP_Liquor_New!M12),"##BLANK",OP_Liquor_New!M12)</f>
        <v>0</v>
      </c>
      <c r="G58" s="87">
        <f>IF(ISBLANK(OP_Liquor_New!V12),"##BLANK",OP_Liquor_New!V12)</f>
        <v>0</v>
      </c>
      <c r="H58" s="87">
        <f>IF(ISBLANK(OP_Liquor_New!AE12),"##BLANK",OP_Liquor_New!AE12)</f>
        <v>0</v>
      </c>
      <c r="I58" s="87">
        <f>IF(ISBLANK(OP_Liquor_New!AN12),"##BLANK",OP_Liquor_New!AN12)</f>
        <v>0</v>
      </c>
      <c r="J58" s="87">
        <f>IF(ISBLANK(OP_Liquor_New!AW12),"##BLANK",OP_Liquor_New!AW12)</f>
        <v>0</v>
      </c>
      <c r="K58" s="87">
        <f>IF(ISBLANK(OP_Liquor_New!BF12),"##BLANK",OP_Liquor_New!BF12)</f>
        <v>0</v>
      </c>
      <c r="L58" s="87">
        <f>IF(ISBLANK(OP_Liquor_New!BO12),"##BLANK",OP_Liquor_New!BO12)</f>
        <v>0</v>
      </c>
      <c r="M58" s="87">
        <f>IF(ISBLANK(OP_Liquor_New!BX12),"##BLANK",OP_Liquor_New!BX12)</f>
        <v>0</v>
      </c>
      <c r="N58" s="87">
        <f>IF(ISBLANK(OP_Liquor_New!CG12),"##BLANK",OP_Liquor_New!CG12)</f>
        <v>0</v>
      </c>
      <c r="O58" s="87">
        <f>IF(ISBLANK(OP_Liquor_New!CP12),"##BLANK",OP_Liquor_New!CP12)</f>
        <v>0</v>
      </c>
      <c r="P58" s="88">
        <f>IF(ISBLANK(OP_Liquor_New!CY12),"##BLANK",OP_Liquor_New!CY12)</f>
        <v>0</v>
      </c>
      <c r="Q58" s="88">
        <f>IF(ISBLANK(OP_Liquor_New!DH12),"##BLANK",OP_Liquor_New!DH12)</f>
        <v>0</v>
      </c>
      <c r="R58" s="88">
        <f>IF(ISBLANK(OP_Liquor_New!DQ12),"##BLANK",OP_Liquor_New!DQ12)</f>
        <v>0.50700000000000001</v>
      </c>
      <c r="S58" s="88">
        <f>IF(ISBLANK(OP_Liquor_New!DZ12),"##BLANK",OP_Liquor_New!DZ12)</f>
        <v>0</v>
      </c>
    </row>
    <row r="59" spans="2:19" ht="13.5" customHeight="1" x14ac:dyDescent="0.3">
      <c r="B59" t="str">
        <f>OP_Liquor_Old!ET13</f>
        <v>WWS01007SDD</v>
      </c>
      <c r="C59" t="str">
        <f>OP_Liquor_Old!$B$13</f>
        <v>Other operating expenditure</v>
      </c>
      <c r="D59" t="str">
        <f>OP_Liquor_Old!$C$13</f>
        <v>£m</v>
      </c>
      <c r="E59" s="84" t="s">
        <v>175</v>
      </c>
      <c r="F59" s="87">
        <f>IF(ISBLANK(OP_Liquor_New!M13),"##BLANK",OP_Liquor_New!M13)</f>
        <v>3.1429999999999998</v>
      </c>
      <c r="G59" s="87">
        <f>IF(ISBLANK(OP_Liquor_New!V13),"##BLANK",OP_Liquor_New!V13)</f>
        <v>3.4380000000000002</v>
      </c>
      <c r="H59" s="87">
        <f>IF(ISBLANK(OP_Liquor_New!AE13),"##BLANK",OP_Liquor_New!AE13)</f>
        <v>3.3370000000000002</v>
      </c>
      <c r="I59" s="87">
        <f>IF(ISBLANK(OP_Liquor_New!AN13),"##BLANK",OP_Liquor_New!AN13)</f>
        <v>3.0209999999999999</v>
      </c>
      <c r="J59" s="87">
        <f>IF(ISBLANK(OP_Liquor_New!AW13),"##BLANK",OP_Liquor_New!AW13)</f>
        <v>3.2709999999999999</v>
      </c>
      <c r="K59" s="87">
        <f>IF(ISBLANK(OP_Liquor_New!BF13),"##BLANK",OP_Liquor_New!BF13)</f>
        <v>3.738</v>
      </c>
      <c r="L59" s="87">
        <f>IF(ISBLANK(OP_Liquor_New!BO13),"##BLANK",OP_Liquor_New!BO13)</f>
        <v>4.3079999999999998</v>
      </c>
      <c r="M59" s="87">
        <f>IF(ISBLANK(OP_Liquor_New!BX13),"##BLANK",OP_Liquor_New!BX13)</f>
        <v>4.9950000000000001</v>
      </c>
      <c r="N59" s="87">
        <f>IF(ISBLANK(OP_Liquor_New!CG13),"##BLANK",OP_Liquor_New!CG13)</f>
        <v>4.2450000000000001</v>
      </c>
      <c r="O59" s="87">
        <f>IF(ISBLANK(OP_Liquor_New!CP13),"##BLANK",OP_Liquor_New!CP13)</f>
        <v>4.2809999999999997</v>
      </c>
      <c r="P59" s="88">
        <f>IF(ISBLANK(OP_Liquor_New!CY13),"##BLANK",OP_Liquor_New!CY13)</f>
        <v>4.3220000000000001</v>
      </c>
      <c r="Q59" s="88">
        <f>IF(ISBLANK(OP_Liquor_New!DH13),"##BLANK",OP_Liquor_New!DH13)</f>
        <v>4.8879999999999999</v>
      </c>
      <c r="R59" s="88">
        <f>IF(ISBLANK(OP_Liquor_New!DQ13),"##BLANK",OP_Liquor_New!DQ13)</f>
        <v>5.0250000000000004</v>
      </c>
      <c r="S59" s="88">
        <f>IF(ISBLANK(OP_Liquor_New!DZ13),"##BLANK",OP_Liquor_New!DZ13)</f>
        <v>5.2240000000000002</v>
      </c>
    </row>
    <row r="60" spans="2:19" ht="13.5" customHeight="1" x14ac:dyDescent="0.3">
      <c r="B60" t="str">
        <f>OP_Liquor_Old!ET14</f>
        <v>WWS1008SDD</v>
      </c>
      <c r="C60" t="str">
        <f>OP_Liquor_Old!$B$14</f>
        <v>Local authority and Cumulo rates</v>
      </c>
      <c r="D60" t="str">
        <f>OP_Liquor_Old!$C$14</f>
        <v>£m</v>
      </c>
      <c r="E60" s="84" t="s">
        <v>175</v>
      </c>
      <c r="F60" s="87">
        <f>IF(ISBLANK(OP_Liquor_New!M14),"##BLANK",OP_Liquor_New!M14)</f>
        <v>2E-3</v>
      </c>
      <c r="G60" s="87">
        <f>IF(ISBLANK(OP_Liquor_New!V14),"##BLANK",OP_Liquor_New!V14)</f>
        <v>3.0000000000000001E-3</v>
      </c>
      <c r="H60" s="87">
        <f>IF(ISBLANK(OP_Liquor_New!AE14),"##BLANK",OP_Liquor_New!AE14)</f>
        <v>3.0000000000000001E-3</v>
      </c>
      <c r="I60" s="87">
        <f>IF(ISBLANK(OP_Liquor_New!AN14),"##BLANK",OP_Liquor_New!AN14)</f>
        <v>1E-3</v>
      </c>
      <c r="J60" s="87">
        <f>IF(ISBLANK(OP_Liquor_New!AW14),"##BLANK",OP_Liquor_New!AW14)</f>
        <v>0</v>
      </c>
      <c r="K60" s="87">
        <f>IF(ISBLANK(OP_Liquor_New!BF14),"##BLANK",OP_Liquor_New!BF14)</f>
        <v>1.2E-2</v>
      </c>
      <c r="L60" s="87">
        <f>IF(ISBLANK(OP_Liquor_New!BO14),"##BLANK",OP_Liquor_New!BO14)</f>
        <v>0</v>
      </c>
      <c r="M60" s="87">
        <f>IF(ISBLANK(OP_Liquor_New!BX14),"##BLANK",OP_Liquor_New!BX14)</f>
        <v>0</v>
      </c>
      <c r="N60" s="87">
        <f>IF(ISBLANK(OP_Liquor_New!CG14),"##BLANK",OP_Liquor_New!CG14)</f>
        <v>1E-3</v>
      </c>
      <c r="O60" s="87">
        <f>IF(ISBLANK(OP_Liquor_New!CP14),"##BLANK",OP_Liquor_New!CP14)</f>
        <v>3.0000000000000001E-3</v>
      </c>
      <c r="P60" s="88">
        <f>IF(ISBLANK(OP_Liquor_New!CY14),"##BLANK",OP_Liquor_New!CY14)</f>
        <v>-7.0000000000000001E-3</v>
      </c>
      <c r="Q60" s="88">
        <f>IF(ISBLANK(OP_Liquor_New!DH14),"##BLANK",OP_Liquor_New!DH14)</f>
        <v>0</v>
      </c>
      <c r="R60" s="88">
        <f>IF(ISBLANK(OP_Liquor_New!DQ14),"##BLANK",OP_Liquor_New!DQ14)</f>
        <v>0</v>
      </c>
      <c r="S60" s="88">
        <f>IF(ISBLANK(OP_Liquor_New!DZ14),"##BLANK",OP_Liquor_New!DZ14)</f>
        <v>0</v>
      </c>
    </row>
    <row r="61" spans="2:19" ht="13.5" customHeight="1" x14ac:dyDescent="0.3">
      <c r="B61" t="str">
        <f>OP_Liquor_Old!EU8</f>
        <v>WWS01001CAS</v>
      </c>
      <c r="C61" t="str">
        <f>OP_Liquor_Old!$B$8</f>
        <v>Power</v>
      </c>
      <c r="D61" t="str">
        <f>OP_Liquor_Old!$C$8</f>
        <v>£m</v>
      </c>
      <c r="E61" s="84" t="s">
        <v>175</v>
      </c>
      <c r="F61" s="87">
        <f>IF(ISBLANK(OP_Liquor_New!N8),"##BLANK",OP_Liquor_New!N8)</f>
        <v>19.344999999999999</v>
      </c>
      <c r="G61" s="87">
        <f>IF(ISBLANK(OP_Liquor_New!W8),"##BLANK",OP_Liquor_New!W8)</f>
        <v>22.904</v>
      </c>
      <c r="H61" s="87">
        <f>IF(ISBLANK(OP_Liquor_New!AF8),"##BLANK",OP_Liquor_New!AF8)</f>
        <v>24.383999999999997</v>
      </c>
      <c r="I61" s="87">
        <f>IF(ISBLANK(OP_Liquor_New!AO8),"##BLANK",OP_Liquor_New!AO8)</f>
        <v>26.030000000000005</v>
      </c>
      <c r="J61" s="87">
        <f>IF(ISBLANK(OP_Liquor_New!AX8),"##BLANK",OP_Liquor_New!AX8)</f>
        <v>26.804000000000002</v>
      </c>
      <c r="K61" s="87">
        <f>IF(ISBLANK(OP_Liquor_New!BG8),"##BLANK",OP_Liquor_New!BG8)</f>
        <v>25.79</v>
      </c>
      <c r="L61" s="87">
        <f>IF(ISBLANK(OP_Liquor_New!BP8),"##BLANK",OP_Liquor_New!BP8)</f>
        <v>27.363</v>
      </c>
      <c r="M61" s="87">
        <f>IF(ISBLANK(OP_Liquor_New!BY8),"##BLANK",OP_Liquor_New!BY8)</f>
        <v>29.293000000000003</v>
      </c>
      <c r="N61" s="87">
        <f>IF(ISBLANK(OP_Liquor_New!CH8),"##BLANK",OP_Liquor_New!CH8)</f>
        <v>33.540999999999997</v>
      </c>
      <c r="O61" s="87">
        <f>IF(ISBLANK(OP_Liquor_New!CQ8),"##BLANK",OP_Liquor_New!CQ8)</f>
        <v>33.927</v>
      </c>
      <c r="P61" s="88">
        <f>IF(ISBLANK(OP_Liquor_New!CZ8),"##BLANK",OP_Liquor_New!CZ8)</f>
        <v>42.259</v>
      </c>
      <c r="Q61" s="88">
        <f>IF(ISBLANK(OP_Liquor_New!DI8),"##BLANK",OP_Liquor_New!DI8)</f>
        <v>32.848999999999997</v>
      </c>
      <c r="R61" s="88">
        <f>IF(ISBLANK(OP_Liquor_New!DR8),"##BLANK",OP_Liquor_New!DR8)</f>
        <v>32.558</v>
      </c>
      <c r="S61" s="88">
        <f>IF(ISBLANK(OP_Liquor_New!EA8),"##BLANK",OP_Liquor_New!EA8)</f>
        <v>33.491</v>
      </c>
    </row>
    <row r="62" spans="2:19" ht="13.5" customHeight="1" x14ac:dyDescent="0.3">
      <c r="B62" t="str">
        <f>OP_Liquor_Old!EU9</f>
        <v>WWS01002CAS</v>
      </c>
      <c r="C62" t="str">
        <f>OP_Liquor_Old!$B$9</f>
        <v>Income treated as negative expenditure</v>
      </c>
      <c r="D62" t="str">
        <f>OP_Liquor_Old!$C$9</f>
        <v>£m</v>
      </c>
      <c r="E62" s="84" t="s">
        <v>175</v>
      </c>
      <c r="F62" s="87">
        <f>IF(ISBLANK(OP_Liquor_New!N9),"##BLANK",OP_Liquor_New!N9)</f>
        <v>-3.2269999999999999</v>
      </c>
      <c r="G62" s="87">
        <f>IF(ISBLANK(OP_Liquor_New!W9),"##BLANK",OP_Liquor_New!W9)</f>
        <v>-2.1520000000000001</v>
      </c>
      <c r="H62" s="87">
        <f>IF(ISBLANK(OP_Liquor_New!AF9),"##BLANK",OP_Liquor_New!AF9)</f>
        <v>-2.5609999999999999</v>
      </c>
      <c r="I62" s="87">
        <f>IF(ISBLANK(OP_Liquor_New!AO9),"##BLANK",OP_Liquor_New!AO9)</f>
        <v>-2.84</v>
      </c>
      <c r="J62" s="87">
        <f>IF(ISBLANK(OP_Liquor_New!AX9),"##BLANK",OP_Liquor_New!AX9)</f>
        <v>-3.101</v>
      </c>
      <c r="K62" s="87">
        <f>IF(ISBLANK(OP_Liquor_New!BG9),"##BLANK",OP_Liquor_New!BG9)</f>
        <v>-3.5869999999999997</v>
      </c>
      <c r="L62" s="87">
        <f>IF(ISBLANK(OP_Liquor_New!BP9),"##BLANK",OP_Liquor_New!BP9)</f>
        <v>-4.117</v>
      </c>
      <c r="M62" s="87">
        <f>IF(ISBLANK(OP_Liquor_New!BY9),"##BLANK",OP_Liquor_New!BY9)</f>
        <v>-4.4390000000000001</v>
      </c>
      <c r="N62" s="87">
        <f>IF(ISBLANK(OP_Liquor_New!CH9),"##BLANK",OP_Liquor_New!CH9)</f>
        <v>-7.5670000000000002</v>
      </c>
      <c r="O62" s="87">
        <f>IF(ISBLANK(OP_Liquor_New!CQ9),"##BLANK",OP_Liquor_New!CQ9)</f>
        <v>-7.6440000000000001</v>
      </c>
      <c r="P62" s="88">
        <f>IF(ISBLANK(OP_Liquor_New!CZ9),"##BLANK",OP_Liquor_New!CZ9)</f>
        <v>-13.535</v>
      </c>
      <c r="Q62" s="88">
        <f>IF(ISBLANK(OP_Liquor_New!DI9),"##BLANK",OP_Liquor_New!DI9)</f>
        <v>-11.061</v>
      </c>
      <c r="R62" s="88">
        <f>IF(ISBLANK(OP_Liquor_New!DR9),"##BLANK",OP_Liquor_New!DR9)</f>
        <v>-11.517999999999999</v>
      </c>
      <c r="S62" s="88">
        <f>IF(ISBLANK(OP_Liquor_New!EA9),"##BLANK",OP_Liquor_New!EA9)</f>
        <v>-11.994</v>
      </c>
    </row>
    <row r="63" spans="2:19" ht="13.5" customHeight="1" x14ac:dyDescent="0.3">
      <c r="B63" t="str">
        <f>OP_Liquor_Old!EU10</f>
        <v>WWS01004CAS</v>
      </c>
      <c r="C63" t="str">
        <f>OP_Liquor_Old!$B$10</f>
        <v>Bulk discharge - recollected</v>
      </c>
      <c r="D63" t="str">
        <f>OP_Liquor_Old!$C$10</f>
        <v>£m</v>
      </c>
      <c r="E63" s="84" t="s">
        <v>175</v>
      </c>
      <c r="F63" s="87">
        <f>IF(ISBLANK(OP_Liquor_New!N10),"##BLANK",OP_Liquor_New!N10)</f>
        <v>0</v>
      </c>
      <c r="G63" s="87">
        <f>IF(ISBLANK(OP_Liquor_New!W10),"##BLANK",OP_Liquor_New!W10)</f>
        <v>0</v>
      </c>
      <c r="H63" s="87">
        <f>IF(ISBLANK(OP_Liquor_New!AF10),"##BLANK",OP_Liquor_New!AF10)</f>
        <v>0</v>
      </c>
      <c r="I63" s="87">
        <f>IF(ISBLANK(OP_Liquor_New!AO10),"##BLANK",OP_Liquor_New!AO10)</f>
        <v>0</v>
      </c>
      <c r="J63" s="87">
        <f>IF(ISBLANK(OP_Liquor_New!AX10),"##BLANK",OP_Liquor_New!AX10)</f>
        <v>0</v>
      </c>
      <c r="K63" s="87">
        <f>IF(ISBLANK(OP_Liquor_New!BG10),"##BLANK",OP_Liquor_New!BG10)</f>
        <v>-0.01</v>
      </c>
      <c r="L63" s="87">
        <f>IF(ISBLANK(OP_Liquor_New!BP10),"##BLANK",OP_Liquor_New!BP10)</f>
        <v>0</v>
      </c>
      <c r="M63" s="87">
        <f>IF(ISBLANK(OP_Liquor_New!BY10),"##BLANK",OP_Liquor_New!BY10)</f>
        <v>0</v>
      </c>
      <c r="N63" s="87">
        <f>IF(ISBLANK(OP_Liquor_New!CH10),"##BLANK",OP_Liquor_New!CH10)</f>
        <v>0</v>
      </c>
      <c r="O63" s="87">
        <f>IF(ISBLANK(OP_Liquor_New!CQ10),"##BLANK",OP_Liquor_New!CQ10)</f>
        <v>0</v>
      </c>
      <c r="P63" s="88">
        <f>IF(ISBLANK(OP_Liquor_New!CZ10),"##BLANK",OP_Liquor_New!CZ10)</f>
        <v>0</v>
      </c>
      <c r="Q63" s="88">
        <f>IF(ISBLANK(OP_Liquor_New!DI10),"##BLANK",OP_Liquor_New!DI10)</f>
        <v>0</v>
      </c>
      <c r="R63" s="88">
        <f>IF(ISBLANK(OP_Liquor_New!DR10),"##BLANK",OP_Liquor_New!DR10)</f>
        <v>0</v>
      </c>
      <c r="S63" s="88">
        <f>IF(ISBLANK(OP_Liquor_New!EA10),"##BLANK",OP_Liquor_New!EA10)</f>
        <v>0</v>
      </c>
    </row>
    <row r="64" spans="2:19" ht="13.5" customHeight="1" x14ac:dyDescent="0.3">
      <c r="B64" t="str">
        <f>OP_Liquor_Old!EU11</f>
        <v>WWS01005CAS</v>
      </c>
      <c r="C64" t="str">
        <f>OP_Liquor_Old!$B$11</f>
        <v>Renewals expensed in year (infrastructure)</v>
      </c>
      <c r="D64" t="str">
        <f>OP_Liquor_Old!$C$11</f>
        <v>£m</v>
      </c>
      <c r="E64" s="84" t="s">
        <v>175</v>
      </c>
      <c r="F64" s="87">
        <f>IF(ISBLANK(OP_Liquor_New!N11),"##BLANK",OP_Liquor_New!N11)</f>
        <v>32.445999999999998</v>
      </c>
      <c r="G64" s="87">
        <f>IF(ISBLANK(OP_Liquor_New!W11),"##BLANK",OP_Liquor_New!W11)</f>
        <v>40.564999999999998</v>
      </c>
      <c r="H64" s="87">
        <f>IF(ISBLANK(OP_Liquor_New!AF11),"##BLANK",OP_Liquor_New!AF11)</f>
        <v>34.896999999999998</v>
      </c>
      <c r="I64" s="87">
        <f>IF(ISBLANK(OP_Liquor_New!AO11),"##BLANK",OP_Liquor_New!AO11)</f>
        <v>30.930999999999997</v>
      </c>
      <c r="J64" s="87">
        <f>IF(ISBLANK(OP_Liquor_New!AX11),"##BLANK",OP_Liquor_New!AX11)</f>
        <v>30.345000000000002</v>
      </c>
      <c r="K64" s="87">
        <f>IF(ISBLANK(OP_Liquor_New!BG11),"##BLANK",OP_Liquor_New!BG11)</f>
        <v>37.200999999999993</v>
      </c>
      <c r="L64" s="87">
        <f>IF(ISBLANK(OP_Liquor_New!BP11),"##BLANK",OP_Liquor_New!BP11)</f>
        <v>26</v>
      </c>
      <c r="M64" s="87">
        <f>IF(ISBLANK(OP_Liquor_New!BY11),"##BLANK",OP_Liquor_New!BY11)</f>
        <v>29.613999999999997</v>
      </c>
      <c r="N64" s="87">
        <f>IF(ISBLANK(OP_Liquor_New!CH11),"##BLANK",OP_Liquor_New!CH11)</f>
        <v>34.347000000000001</v>
      </c>
      <c r="O64" s="87">
        <f>IF(ISBLANK(OP_Liquor_New!CQ11),"##BLANK",OP_Liquor_New!CQ11)</f>
        <v>26.460999999999999</v>
      </c>
      <c r="P64" s="88">
        <f>IF(ISBLANK(OP_Liquor_New!CZ11),"##BLANK",OP_Liquor_New!CZ11)</f>
        <v>20.463999999999999</v>
      </c>
      <c r="Q64" s="88">
        <f>IF(ISBLANK(OP_Liquor_New!DI11),"##BLANK",OP_Liquor_New!DI11)</f>
        <v>51.146999999999998</v>
      </c>
      <c r="R64" s="88">
        <f>IF(ISBLANK(OP_Liquor_New!DR11),"##BLANK",OP_Liquor_New!DR11)</f>
        <v>51.704000000000001</v>
      </c>
      <c r="S64" s="88">
        <f>IF(ISBLANK(OP_Liquor_New!EA11),"##BLANK",OP_Liquor_New!EA11)</f>
        <v>50.616999999999997</v>
      </c>
    </row>
    <row r="65" spans="2:19" ht="13.5" customHeight="1" x14ac:dyDescent="0.3">
      <c r="B65" t="str">
        <f>OP_Liquor_Old!EU12</f>
        <v>WWS01006CAS</v>
      </c>
      <c r="C65" t="str">
        <f>OP_Liquor_Old!$B$12</f>
        <v>Renewals expensed in year (non-infrastructure)</v>
      </c>
      <c r="D65" t="str">
        <f>OP_Liquor_Old!$C$12</f>
        <v>£m</v>
      </c>
      <c r="E65" s="84" t="s">
        <v>175</v>
      </c>
      <c r="F65" s="87">
        <f>IF(ISBLANK(OP_Liquor_New!N12),"##BLANK",OP_Liquor_New!N12)</f>
        <v>0</v>
      </c>
      <c r="G65" s="87">
        <f>IF(ISBLANK(OP_Liquor_New!W12),"##BLANK",OP_Liquor_New!W12)</f>
        <v>0</v>
      </c>
      <c r="H65" s="87">
        <f>IF(ISBLANK(OP_Liquor_New!AF12),"##BLANK",OP_Liquor_New!AF12)</f>
        <v>0</v>
      </c>
      <c r="I65" s="87">
        <f>IF(ISBLANK(OP_Liquor_New!AO12),"##BLANK",OP_Liquor_New!AO12)</f>
        <v>0</v>
      </c>
      <c r="J65" s="87">
        <f>IF(ISBLANK(OP_Liquor_New!AX12),"##BLANK",OP_Liquor_New!AX12)</f>
        <v>0</v>
      </c>
      <c r="K65" s="87">
        <f>IF(ISBLANK(OP_Liquor_New!BG12),"##BLANK",OP_Liquor_New!BG12)</f>
        <v>0</v>
      </c>
      <c r="L65" s="87">
        <f>IF(ISBLANK(OP_Liquor_New!BP12),"##BLANK",OP_Liquor_New!BP12)</f>
        <v>0</v>
      </c>
      <c r="M65" s="87">
        <f>IF(ISBLANK(OP_Liquor_New!BY12),"##BLANK",OP_Liquor_New!BY12)</f>
        <v>0</v>
      </c>
      <c r="N65" s="87">
        <f>IF(ISBLANK(OP_Liquor_New!CH12),"##BLANK",OP_Liquor_New!CH12)</f>
        <v>0</v>
      </c>
      <c r="O65" s="87">
        <f>IF(ISBLANK(OP_Liquor_New!CQ12),"##BLANK",OP_Liquor_New!CQ12)</f>
        <v>0</v>
      </c>
      <c r="P65" s="88">
        <f>IF(ISBLANK(OP_Liquor_New!CZ12),"##BLANK",OP_Liquor_New!CZ12)</f>
        <v>0</v>
      </c>
      <c r="Q65" s="88">
        <f>IF(ISBLANK(OP_Liquor_New!DI12),"##BLANK",OP_Liquor_New!DI12)</f>
        <v>0</v>
      </c>
      <c r="R65" s="88">
        <f>IF(ISBLANK(OP_Liquor_New!DR12),"##BLANK",OP_Liquor_New!DR12)</f>
        <v>0.50700000000000001</v>
      </c>
      <c r="S65" s="88">
        <f>IF(ISBLANK(OP_Liquor_New!EA12),"##BLANK",OP_Liquor_New!EA12)</f>
        <v>0</v>
      </c>
    </row>
    <row r="66" spans="2:19" ht="13.5" customHeight="1" x14ac:dyDescent="0.3">
      <c r="B66" t="str">
        <f>OP_Liquor_Old!EU13</f>
        <v>WWS01007CAS</v>
      </c>
      <c r="C66" t="str">
        <f>OP_Liquor_Old!$B$13</f>
        <v>Other operating expenditure</v>
      </c>
      <c r="D66" t="str">
        <f>OP_Liquor_Old!$C$13</f>
        <v>£m</v>
      </c>
      <c r="E66" s="84" t="s">
        <v>175</v>
      </c>
      <c r="F66" s="87">
        <f>IF(ISBLANK(OP_Liquor_New!N13),"##BLANK",OP_Liquor_New!N13)</f>
        <v>58.993000000000009</v>
      </c>
      <c r="G66" s="87">
        <f>IF(ISBLANK(OP_Liquor_New!W13),"##BLANK",OP_Liquor_New!W13)</f>
        <v>66.596999999999994</v>
      </c>
      <c r="H66" s="87">
        <f>IF(ISBLANK(OP_Liquor_New!AF13),"##BLANK",OP_Liquor_New!AF13)</f>
        <v>63.020999999999994</v>
      </c>
      <c r="I66" s="87">
        <f>IF(ISBLANK(OP_Liquor_New!AO13),"##BLANK",OP_Liquor_New!AO13)</f>
        <v>63.704000000000001</v>
      </c>
      <c r="J66" s="87">
        <f>IF(ISBLANK(OP_Liquor_New!AX13),"##BLANK",OP_Liquor_New!AX13)</f>
        <v>64.204999999999984</v>
      </c>
      <c r="K66" s="87">
        <f>IF(ISBLANK(OP_Liquor_New!BG13),"##BLANK",OP_Liquor_New!BG13)</f>
        <v>71.53</v>
      </c>
      <c r="L66" s="87">
        <f>IF(ISBLANK(OP_Liquor_New!BP13),"##BLANK",OP_Liquor_New!BP13)</f>
        <v>74.09899999999999</v>
      </c>
      <c r="M66" s="87">
        <f>IF(ISBLANK(OP_Liquor_New!BY13),"##BLANK",OP_Liquor_New!BY13)</f>
        <v>75.160000000000011</v>
      </c>
      <c r="N66" s="87">
        <f>IF(ISBLANK(OP_Liquor_New!CH13),"##BLANK",OP_Liquor_New!CH13)</f>
        <v>76.185999999999993</v>
      </c>
      <c r="O66" s="87">
        <f>IF(ISBLANK(OP_Liquor_New!CQ13),"##BLANK",OP_Liquor_New!CQ13)</f>
        <v>89.709000000000017</v>
      </c>
      <c r="P66" s="88">
        <f>IF(ISBLANK(OP_Liquor_New!CZ13),"##BLANK",OP_Liquor_New!CZ13)</f>
        <v>84.785000000000011</v>
      </c>
      <c r="Q66" s="88">
        <f>IF(ISBLANK(OP_Liquor_New!DI13),"##BLANK",OP_Liquor_New!DI13)</f>
        <v>91.495000000000005</v>
      </c>
      <c r="R66" s="88">
        <f>IF(ISBLANK(OP_Liquor_New!DR13),"##BLANK",OP_Liquor_New!DR13)</f>
        <v>94.070999999999998</v>
      </c>
      <c r="S66" s="88">
        <f>IF(ISBLANK(OP_Liquor_New!EA13),"##BLANK",OP_Liquor_New!EA13)</f>
        <v>97.783999999999978</v>
      </c>
    </row>
    <row r="67" spans="2:19" ht="13.5" customHeight="1" x14ac:dyDescent="0.3">
      <c r="B67" t="str">
        <f>OP_Liquor_Old!EU14</f>
        <v>WWS1008CAS</v>
      </c>
      <c r="C67" t="str">
        <f>OP_Liquor_Old!$B$14</f>
        <v>Local authority and Cumulo rates</v>
      </c>
      <c r="D67" t="str">
        <f>OP_Liquor_Old!$C$14</f>
        <v>£m</v>
      </c>
      <c r="E67" s="84" t="s">
        <v>175</v>
      </c>
      <c r="F67" s="87">
        <f>IF(ISBLANK(OP_Liquor_New!N14),"##BLANK",OP_Liquor_New!N14)</f>
        <v>11.182</v>
      </c>
      <c r="G67" s="87">
        <f>IF(ISBLANK(OP_Liquor_New!W14),"##BLANK",OP_Liquor_New!W14)</f>
        <v>11.177</v>
      </c>
      <c r="H67" s="87">
        <f>IF(ISBLANK(OP_Liquor_New!AF14),"##BLANK",OP_Liquor_New!AF14)</f>
        <v>11.206000000000001</v>
      </c>
      <c r="I67" s="87">
        <f>IF(ISBLANK(OP_Liquor_New!AO14),"##BLANK",OP_Liquor_New!AO14)</f>
        <v>7.9530000000000012</v>
      </c>
      <c r="J67" s="87">
        <f>IF(ISBLANK(OP_Liquor_New!AX14),"##BLANK",OP_Liquor_New!AX14)</f>
        <v>6.3689999999999998</v>
      </c>
      <c r="K67" s="87">
        <f>IF(ISBLANK(OP_Liquor_New!BG14),"##BLANK",OP_Liquor_New!BG14)</f>
        <v>11.334</v>
      </c>
      <c r="L67" s="87">
        <f>IF(ISBLANK(OP_Liquor_New!BP14),"##BLANK",OP_Liquor_New!BP14)</f>
        <v>9.907</v>
      </c>
      <c r="M67" s="87">
        <f>IF(ISBLANK(OP_Liquor_New!BY14),"##BLANK",OP_Liquor_New!BY14)</f>
        <v>6.8719999999999999</v>
      </c>
      <c r="N67" s="87">
        <f>IF(ISBLANK(OP_Liquor_New!CH14),"##BLANK",OP_Liquor_New!CH14)</f>
        <v>6.5000000000000009</v>
      </c>
      <c r="O67" s="87">
        <f>IF(ISBLANK(OP_Liquor_New!CQ14),"##BLANK",OP_Liquor_New!CQ14)</f>
        <v>8.7929999999999993</v>
      </c>
      <c r="P67" s="88">
        <f>IF(ISBLANK(OP_Liquor_New!CZ14),"##BLANK",OP_Liquor_New!CZ14)</f>
        <v>8.4240000000000013</v>
      </c>
      <c r="Q67" s="88">
        <f>IF(ISBLANK(OP_Liquor_New!DI14),"##BLANK",OP_Liquor_New!DI14)</f>
        <v>15.596</v>
      </c>
      <c r="R67" s="88">
        <f>IF(ISBLANK(OP_Liquor_New!DR14),"##BLANK",OP_Liquor_New!DR14)</f>
        <v>16.527000000000001</v>
      </c>
      <c r="S67" s="88">
        <f>IF(ISBLANK(OP_Liquor_New!EA14),"##BLANK",OP_Liquor_New!EA14)</f>
        <v>16.995999999999999</v>
      </c>
    </row>
    <row r="68" spans="2:19" ht="13.5" customHeight="1" x14ac:dyDescent="0.3">
      <c r="B68" t="str">
        <f>Energy_G_Old!DX8</f>
        <v>B0002EGBM_EM</v>
      </c>
      <c r="C68" t="str">
        <f xml:space="preserve"> Energy_G_Old!DX7</f>
        <v>Energy generated by bioresources and used in network plus control - Electricity MWh</v>
      </c>
      <c r="D68" t="s">
        <v>176</v>
      </c>
      <c r="E68" s="84" t="s">
        <v>175</v>
      </c>
      <c r="F68" s="87">
        <f>IF(ISBLANK(Energy_G_Old!F8),"##BLANK",Energy_G_Old!F8)</f>
        <v>22879</v>
      </c>
      <c r="G68" s="87">
        <f>IF(ISBLANK(Energy_G_Old!N8),"##BLANK",Energy_G_Old!N8)</f>
        <v>20261</v>
      </c>
      <c r="H68" s="87">
        <f>IF(ISBLANK(Energy_G_Old!V8),"##BLANK",Energy_G_Old!V8)</f>
        <v>22421</v>
      </c>
      <c r="I68" s="87">
        <f>IF(ISBLANK(Energy_G_Old!AD8),"##BLANK",Energy_G_Old!AD8)</f>
        <v>23770</v>
      </c>
      <c r="J68" s="87">
        <f>IF(ISBLANK(Energy_G_Old!AL8),"##BLANK",Energy_G_Old!AL8)</f>
        <v>22523</v>
      </c>
      <c r="K68" s="87">
        <f>IF(ISBLANK(Energy_G_Old!AT8),"##BLANK",Energy_G_Old!AT8)</f>
        <v>20643</v>
      </c>
      <c r="L68" s="87">
        <f>IF(ISBLANK(Energy_G_Old!BB8),"##BLANK",Energy_G_Old!BB8)</f>
        <v>20202</v>
      </c>
      <c r="M68" s="87">
        <f>IF(ISBLANK(Energy_G_Old!BJ8),"##BLANK",Energy_G_Old!BJ8)</f>
        <v>22507</v>
      </c>
      <c r="N68" s="87">
        <f>IF(ISBLANK(Energy_G_Old!BR8),"##BLANK",Energy_G_Old!BR8)</f>
        <v>22580</v>
      </c>
      <c r="O68" s="87">
        <f>IF(ISBLANK(Energy_G_Old!BZ8),"##BLANK",Energy_G_Old!BZ8)</f>
        <v>17595</v>
      </c>
      <c r="P68" s="87">
        <f>IF(ISBLANK(Energy_G_Old!CH8),"##BLANK",Energy_G_Old!CH8)</f>
        <v>26459</v>
      </c>
      <c r="Q68" s="87">
        <f>IF(ISBLANK(Energy_G_Old!CP8),"##BLANK",Energy_G_Old!CP8)</f>
        <v>27772</v>
      </c>
      <c r="R68" s="87">
        <f>IF(ISBLANK(Energy_G_Old!CX8),"##BLANK",Energy_G_Old!CX8)</f>
        <v>27772</v>
      </c>
      <c r="S68" s="87">
        <f>IF(ISBLANK(Energy_G_Old!DF8),"##BLANK",Energy_G_Old!DF8)</f>
        <v>27772</v>
      </c>
    </row>
    <row r="69" spans="2:19" ht="13.5" customHeight="1" x14ac:dyDescent="0.3">
      <c r="B69" t="str">
        <f>Energy_G_Old!DY8</f>
        <v>B0002EGBM_HM</v>
      </c>
      <c r="C69" t="str">
        <f xml:space="preserve"> Energy_G_Old!DY7</f>
        <v>Energy generated by bioresources and used in network plus control - Heat MWh</v>
      </c>
      <c r="D69" t="s">
        <v>176</v>
      </c>
      <c r="E69" s="84" t="s">
        <v>175</v>
      </c>
      <c r="F69" s="87">
        <f>IF(ISBLANK(Energy_G_Old!G8),"##BLANK",Energy_G_Old!G8)</f>
        <v>0</v>
      </c>
      <c r="G69" s="87">
        <f>IF(ISBLANK(Energy_G_Old!O8),"##BLANK",Energy_G_Old!O8)</f>
        <v>0</v>
      </c>
      <c r="H69" s="87">
        <f>IF(ISBLANK(Energy_G_Old!W8),"##BLANK",Energy_G_Old!W8)</f>
        <v>0</v>
      </c>
      <c r="I69" s="87">
        <f>IF(ISBLANK(Energy_G_Old!AE8),"##BLANK",Energy_G_Old!AE8)</f>
        <v>0</v>
      </c>
      <c r="J69" s="87">
        <f>IF(ISBLANK(Energy_G_Old!AM8),"##BLANK",Energy_G_Old!AM8)</f>
        <v>0</v>
      </c>
      <c r="K69" s="87">
        <f>IF(ISBLANK(Energy_G_Old!AU8),"##BLANK",Energy_G_Old!AU8)</f>
        <v>0</v>
      </c>
      <c r="L69" s="87">
        <f>IF(ISBLANK(Energy_G_Old!BC8),"##BLANK",Energy_G_Old!BC8)</f>
        <v>0</v>
      </c>
      <c r="M69" s="87">
        <f>IF(ISBLANK(Energy_G_Old!BK8),"##BLANK",Energy_G_Old!BK8)</f>
        <v>0</v>
      </c>
      <c r="N69" s="87">
        <f>IF(ISBLANK(Energy_G_Old!BS8),"##BLANK",Energy_G_Old!BS8)</f>
        <v>0</v>
      </c>
      <c r="O69" s="87">
        <f>IF(ISBLANK(Energy_G_Old!CA8),"##BLANK",Energy_G_Old!CA8)</f>
        <v>0</v>
      </c>
      <c r="P69" s="87">
        <f>IF(ISBLANK(Energy_G_Old!CI8),"##BLANK",Energy_G_Old!CI8)</f>
        <v>0</v>
      </c>
      <c r="Q69" s="87">
        <f>IF(ISBLANK(Energy_G_Old!CQ8),"##BLANK",Energy_G_Old!CQ8)</f>
        <v>0</v>
      </c>
      <c r="R69" s="87">
        <f>IF(ISBLANK(Energy_G_Old!CY8),"##BLANK",Energy_G_Old!CY8)</f>
        <v>0</v>
      </c>
      <c r="S69" s="87">
        <f>IF(ISBLANK(Energy_G_Old!DG8),"##BLANK",Energy_G_Old!DG8)</f>
        <v>0</v>
      </c>
    </row>
    <row r="70" spans="2:19" ht="13.5" customHeight="1" x14ac:dyDescent="0.3">
      <c r="B70" t="str">
        <f>Energy_G_Old!DZ8</f>
        <v>B0002EGBM_BM</v>
      </c>
      <c r="C70" t="str">
        <f xml:space="preserve"> Energy_G_Old!DZ7</f>
        <v>Energy generated by bioresources and used in network plus control - Biomethane MWh</v>
      </c>
      <c r="D70" t="s">
        <v>176</v>
      </c>
      <c r="E70" s="84" t="s">
        <v>175</v>
      </c>
      <c r="F70" s="87">
        <f>IF(ISBLANK(Energy_G_Old!H8),"##BLANK",Energy_G_Old!H8)</f>
        <v>0</v>
      </c>
      <c r="G70" s="87">
        <f>IF(ISBLANK(Energy_G_Old!P8),"##BLANK",Energy_G_Old!P8)</f>
        <v>0</v>
      </c>
      <c r="H70" s="87">
        <f>IF(ISBLANK(Energy_G_Old!X8),"##BLANK",Energy_G_Old!X8)</f>
        <v>0</v>
      </c>
      <c r="I70" s="87">
        <f>IF(ISBLANK(Energy_G_Old!AF8),"##BLANK",Energy_G_Old!AF8)</f>
        <v>0</v>
      </c>
      <c r="J70" s="87">
        <f>IF(ISBLANK(Energy_G_Old!AN8),"##BLANK",Energy_G_Old!AN8)</f>
        <v>0</v>
      </c>
      <c r="K70" s="87">
        <f>IF(ISBLANK(Energy_G_Old!AV8),"##BLANK",Energy_G_Old!AV8)</f>
        <v>0</v>
      </c>
      <c r="L70" s="87">
        <f>IF(ISBLANK(Energy_G_Old!BD8),"##BLANK",Energy_G_Old!BD8)</f>
        <v>0</v>
      </c>
      <c r="M70" s="87">
        <f>IF(ISBLANK(Energy_G_Old!BL8),"##BLANK",Energy_G_Old!BL8)</f>
        <v>0</v>
      </c>
      <c r="N70" s="87">
        <f>IF(ISBLANK(Energy_G_Old!BT8),"##BLANK",Energy_G_Old!BT8)</f>
        <v>0</v>
      </c>
      <c r="O70" s="87">
        <f>IF(ISBLANK(Energy_G_Old!CB8),"##BLANK",Energy_G_Old!CB8)</f>
        <v>0</v>
      </c>
      <c r="P70" s="87">
        <f>IF(ISBLANK(Energy_G_Old!CJ8),"##BLANK",Energy_G_Old!CJ8)</f>
        <v>0</v>
      </c>
      <c r="Q70" s="87">
        <f>IF(ISBLANK(Energy_G_Old!CR8),"##BLANK",Energy_G_Old!CR8)</f>
        <v>0</v>
      </c>
      <c r="R70" s="87">
        <f>IF(ISBLANK(Energy_G_Old!CZ8),"##BLANK",Energy_G_Old!CZ8)</f>
        <v>0</v>
      </c>
      <c r="S70" s="87">
        <f>IF(ISBLANK(Energy_G_Old!DH8),"##BLANK",Energy_G_Old!DH8)</f>
        <v>0</v>
      </c>
    </row>
    <row r="71" spans="2:19" ht="13.5" customHeight="1" x14ac:dyDescent="0.3">
      <c r="B71" t="str">
        <f>Energy_G_Old!EA8</f>
        <v>B0002EGBM_TM</v>
      </c>
      <c r="C71" t="str">
        <f xml:space="preserve"> Energy_G_Old!EA7</f>
        <v>Energy generated by bioresources and used in network plus control - Total MWh</v>
      </c>
      <c r="D71" t="s">
        <v>176</v>
      </c>
      <c r="E71" s="84" t="s">
        <v>175</v>
      </c>
      <c r="F71" s="87">
        <f>IF(ISBLANK(Energy_G_Old!I8),"##BLANK",Energy_G_Old!I8)</f>
        <v>22879</v>
      </c>
      <c r="G71" s="87">
        <f>IF(ISBLANK(Energy_G_Old!Q8),"##BLANK",Energy_G_Old!Q8)</f>
        <v>20261</v>
      </c>
      <c r="H71" s="87">
        <f>IF(ISBLANK(Energy_G_Old!Y8),"##BLANK",Energy_G_Old!Y8)</f>
        <v>22421</v>
      </c>
      <c r="I71" s="87">
        <f>IF(ISBLANK(Energy_G_Old!AG8),"##BLANK",Energy_G_Old!AG8)</f>
        <v>23770</v>
      </c>
      <c r="J71" s="87">
        <f>IF(ISBLANK(Energy_G_Old!AO8),"##BLANK",Energy_G_Old!AO8)</f>
        <v>22523</v>
      </c>
      <c r="K71" s="87">
        <f>IF(ISBLANK(Energy_G_Old!AW8),"##BLANK",Energy_G_Old!AW8)</f>
        <v>20643</v>
      </c>
      <c r="L71" s="87">
        <f>IF(ISBLANK(Energy_G_Old!BE8),"##BLANK",Energy_G_Old!BE8)</f>
        <v>20202</v>
      </c>
      <c r="M71" s="87">
        <f>IF(ISBLANK(Energy_G_Old!BM8),"##BLANK",Energy_G_Old!BM8)</f>
        <v>22507</v>
      </c>
      <c r="N71" s="87">
        <f>IF(ISBLANK(Energy_G_Old!BU8),"##BLANK",Energy_G_Old!BU8)</f>
        <v>22580</v>
      </c>
      <c r="O71" s="87">
        <f>IF(ISBLANK(Energy_G_Old!CC8),"##BLANK",Energy_G_Old!CC8)</f>
        <v>17595</v>
      </c>
      <c r="P71" s="87">
        <f>IF(ISBLANK(Energy_G_Old!CK8),"##BLANK",Energy_G_Old!CK8)</f>
        <v>26459</v>
      </c>
      <c r="Q71" s="87">
        <f>IF(ISBLANK(Energy_G_Old!CS8),"##BLANK",Energy_G_Old!CS8)</f>
        <v>27772</v>
      </c>
      <c r="R71" s="87">
        <f>IF(ISBLANK(Energy_G_Old!DA8),"##BLANK",Energy_G_Old!DA8)</f>
        <v>27772</v>
      </c>
      <c r="S71" s="87">
        <f>IF(ISBLANK(Energy_G_Old!DI8),"##BLANK",Energy_G_Old!DI8)</f>
        <v>27772</v>
      </c>
    </row>
    <row r="72" spans="2:19" ht="13.5" customHeight="1" x14ac:dyDescent="0.3">
      <c r="B72" t="str">
        <f>Energy_G_Old!EB8</f>
        <v>B0002EGBM_EP</v>
      </c>
      <c r="C72" t="str">
        <f xml:space="preserve"> Energy_G_Old!EB7</f>
        <v>Energy generated by bioresources and used in network plus control - Electricity £m</v>
      </c>
      <c r="D72" t="s">
        <v>34</v>
      </c>
      <c r="E72" s="84" t="s">
        <v>175</v>
      </c>
      <c r="F72" s="87">
        <f>IF(ISBLANK(Energy_G_Old!J8),"##BLANK",Energy_G_Old!J8)</f>
        <v>2.2170000000000001</v>
      </c>
      <c r="G72" s="87">
        <f>IF(ISBLANK(Energy_G_Old!R8),"##BLANK",Energy_G_Old!R8)</f>
        <v>2.1589999999999998</v>
      </c>
      <c r="H72" s="87">
        <f>IF(ISBLANK(Energy_G_Old!Z8),"##BLANK",Energy_G_Old!Z8)</f>
        <v>2.5430000000000001</v>
      </c>
      <c r="I72" s="87">
        <f>IF(ISBLANK(Energy_G_Old!AH8),"##BLANK",Energy_G_Old!AH8)</f>
        <v>2.6019999999999999</v>
      </c>
      <c r="J72" s="87">
        <f>IF(ISBLANK(Energy_G_Old!AP8),"##BLANK",Energy_G_Old!AP8)</f>
        <v>2.5630000000000002</v>
      </c>
      <c r="K72" s="87">
        <f>IF(ISBLANK(Energy_G_Old!AX8),"##BLANK",Energy_G_Old!AX8)</f>
        <v>2.46</v>
      </c>
      <c r="L72" s="87">
        <f>IF(ISBLANK(Energy_G_Old!BF8),"##BLANK",Energy_G_Old!BF8)</f>
        <v>2.6320000000000001</v>
      </c>
      <c r="M72" s="87">
        <f>IF(ISBLANK(Energy_G_Old!BN8),"##BLANK",Energy_G_Old!BN8)</f>
        <v>2.7959999999999998</v>
      </c>
      <c r="N72" s="87">
        <f>IF(ISBLANK(Energy_G_Old!BV8),"##BLANK",Energy_G_Old!BV8)</f>
        <v>3.0720000000000001</v>
      </c>
      <c r="O72" s="87">
        <f>IF(ISBLANK(Energy_G_Old!CD8),"##BLANK",Energy_G_Old!CD8)</f>
        <v>2.464</v>
      </c>
      <c r="P72" s="87">
        <f>IF(ISBLANK(Energy_G_Old!CL8),"##BLANK",Energy_G_Old!CL8)</f>
        <v>4.194</v>
      </c>
      <c r="Q72" s="87">
        <f>IF(ISBLANK(Energy_G_Old!CT8),"##BLANK",Energy_G_Old!CT8)</f>
        <v>4.0330000000000004</v>
      </c>
      <c r="R72" s="87">
        <f>IF(ISBLANK(Energy_G_Old!DB8),"##BLANK",Energy_G_Old!DB8)</f>
        <v>3.9780000000000002</v>
      </c>
      <c r="S72" s="87">
        <f>IF(ISBLANK(Energy_G_Old!DJ8),"##BLANK",Energy_G_Old!DJ8)</f>
        <v>4.0640000000000001</v>
      </c>
    </row>
    <row r="73" spans="2:19" ht="13.5" customHeight="1" x14ac:dyDescent="0.3">
      <c r="B73" t="str">
        <f>Energy_G_Old!EC8</f>
        <v>B0002EGBM_HP</v>
      </c>
      <c r="C73" t="str">
        <f xml:space="preserve"> Energy_G_Old!EC7</f>
        <v>Energy generated by bioresources and used in network plus control - Heat £m</v>
      </c>
      <c r="D73" t="s">
        <v>34</v>
      </c>
      <c r="E73" s="84" t="s">
        <v>175</v>
      </c>
      <c r="F73" s="87">
        <f>IF(ISBLANK(Energy_G_Old!K8),"##BLANK",Energy_G_Old!K8)</f>
        <v>0</v>
      </c>
      <c r="G73" s="87">
        <f>IF(ISBLANK(Energy_G_Old!S8),"##BLANK",Energy_G_Old!S8)</f>
        <v>0</v>
      </c>
      <c r="H73" s="87">
        <f>IF(ISBLANK(Energy_G_Old!AA8),"##BLANK",Energy_G_Old!AA8)</f>
        <v>0</v>
      </c>
      <c r="I73" s="87">
        <f>IF(ISBLANK(Energy_G_Old!AI8),"##BLANK",Energy_G_Old!AI8)</f>
        <v>0</v>
      </c>
      <c r="J73" s="87">
        <f>IF(ISBLANK(Energy_G_Old!AQ8),"##BLANK",Energy_G_Old!AQ8)</f>
        <v>0</v>
      </c>
      <c r="K73" s="87">
        <f>IF(ISBLANK(Energy_G_Old!AY8),"##BLANK",Energy_G_Old!AY8)</f>
        <v>0</v>
      </c>
      <c r="L73" s="87">
        <f>IF(ISBLANK(Energy_G_Old!BG8),"##BLANK",Energy_G_Old!BG8)</f>
        <v>0</v>
      </c>
      <c r="M73" s="87">
        <f>IF(ISBLANK(Energy_G_Old!BO8),"##BLANK",Energy_G_Old!BO8)</f>
        <v>0</v>
      </c>
      <c r="N73" s="87">
        <f>IF(ISBLANK(Energy_G_Old!BW8),"##BLANK",Energy_G_Old!BW8)</f>
        <v>0</v>
      </c>
      <c r="O73" s="87">
        <f>IF(ISBLANK(Energy_G_Old!CE8),"##BLANK",Energy_G_Old!CE8)</f>
        <v>0</v>
      </c>
      <c r="P73" s="87">
        <f>IF(ISBLANK(Energy_G_Old!CM8),"##BLANK",Energy_G_Old!CM8)</f>
        <v>0</v>
      </c>
      <c r="Q73" s="87">
        <f>IF(ISBLANK(Energy_G_Old!CU8),"##BLANK",Energy_G_Old!CU8)</f>
        <v>0</v>
      </c>
      <c r="R73" s="87">
        <f>IF(ISBLANK(Energy_G_Old!DC8),"##BLANK",Energy_G_Old!DC8)</f>
        <v>0</v>
      </c>
      <c r="S73" s="87">
        <f>IF(ISBLANK(Energy_G_Old!DK8),"##BLANK",Energy_G_Old!DK8)</f>
        <v>0</v>
      </c>
    </row>
    <row r="74" spans="2:19" ht="13.5" customHeight="1" x14ac:dyDescent="0.3">
      <c r="B74" t="str">
        <f>Energy_G_Old!ED8</f>
        <v>B0002EGBM_BP</v>
      </c>
      <c r="C74" t="str">
        <f xml:space="preserve"> Energy_G_Old!ED7</f>
        <v>Energy generated by bioresources and used in network plus control - Biomethane £m</v>
      </c>
      <c r="D74" t="s">
        <v>34</v>
      </c>
      <c r="E74" s="84" t="s">
        <v>175</v>
      </c>
      <c r="F74" s="87">
        <f>IF(ISBLANK(Energy_G_Old!L8),"##BLANK",Energy_G_Old!L8)</f>
        <v>0</v>
      </c>
      <c r="G74" s="87">
        <f>IF(ISBLANK(Energy_G_Old!T8),"##BLANK",Energy_G_Old!T8)</f>
        <v>0</v>
      </c>
      <c r="H74" s="87">
        <f>IF(ISBLANK(Energy_G_Old!AB8),"##BLANK",Energy_G_Old!AB8)</f>
        <v>0</v>
      </c>
      <c r="I74" s="87">
        <f>IF(ISBLANK(Energy_G_Old!AJ8),"##BLANK",Energy_G_Old!AJ8)</f>
        <v>0</v>
      </c>
      <c r="J74" s="87">
        <f>IF(ISBLANK(Energy_G_Old!AR8),"##BLANK",Energy_G_Old!AR8)</f>
        <v>0</v>
      </c>
      <c r="K74" s="87">
        <f>IF(ISBLANK(Energy_G_Old!AZ8),"##BLANK",Energy_G_Old!AZ8)</f>
        <v>0</v>
      </c>
      <c r="L74" s="87">
        <f>IF(ISBLANK(Energy_G_Old!BH8),"##BLANK",Energy_G_Old!BH8)</f>
        <v>0</v>
      </c>
      <c r="M74" s="87">
        <f>IF(ISBLANK(Energy_G_Old!BP8),"##BLANK",Energy_G_Old!BP8)</f>
        <v>0</v>
      </c>
      <c r="N74" s="87">
        <f>IF(ISBLANK(Energy_G_Old!BX8),"##BLANK",Energy_G_Old!BX8)</f>
        <v>0</v>
      </c>
      <c r="O74" s="87">
        <f>IF(ISBLANK(Energy_G_Old!CF8),"##BLANK",Energy_G_Old!CF8)</f>
        <v>0</v>
      </c>
      <c r="P74" s="87">
        <f>IF(ISBLANK(Energy_G_Old!CN8),"##BLANK",Energy_G_Old!CN8)</f>
        <v>0</v>
      </c>
      <c r="Q74" s="87">
        <f>IF(ISBLANK(Energy_G_Old!CV8),"##BLANK",Energy_G_Old!CV8)</f>
        <v>0</v>
      </c>
      <c r="R74" s="87">
        <f>IF(ISBLANK(Energy_G_Old!DD8),"##BLANK",Energy_G_Old!DD8)</f>
        <v>0</v>
      </c>
      <c r="S74" s="87">
        <f>IF(ISBLANK(Energy_G_Old!DL8),"##BLANK",Energy_G_Old!DL8)</f>
        <v>0</v>
      </c>
    </row>
    <row r="75" spans="2:19" ht="13.5" customHeight="1" x14ac:dyDescent="0.3">
      <c r="B75" t="str">
        <f>Energy_G_Old!EE8</f>
        <v>B0002EGBM_TP</v>
      </c>
      <c r="C75" t="str">
        <f xml:space="preserve"> Energy_G_Old!EE7</f>
        <v>Energy generated by bioresources and used in network plus control - Total £m</v>
      </c>
      <c r="D75" t="s">
        <v>34</v>
      </c>
      <c r="E75" s="84" t="s">
        <v>175</v>
      </c>
      <c r="F75" s="87">
        <f>IF(ISBLANK(Energy_G_Old!M8),"##BLANK",Energy_G_Old!M8)</f>
        <v>2.2170000000000001</v>
      </c>
      <c r="G75" s="87">
        <f>IF(ISBLANK(Energy_G_Old!U8),"##BLANK",Energy_G_Old!U8)</f>
        <v>2.1589999999999998</v>
      </c>
      <c r="H75" s="87">
        <f>IF(ISBLANK(Energy_G_Old!AC8),"##BLANK",Energy_G_Old!AC8)</f>
        <v>2.5430000000000001</v>
      </c>
      <c r="I75" s="87">
        <f>IF(ISBLANK(Energy_G_Old!AK8),"##BLANK",Energy_G_Old!AK8)</f>
        <v>2.6019999999999999</v>
      </c>
      <c r="J75" s="87">
        <f>IF(ISBLANK(Energy_G_Old!AS8),"##BLANK",Energy_G_Old!AS8)</f>
        <v>2.5630000000000002</v>
      </c>
      <c r="K75" s="87">
        <f>IF(ISBLANK(Energy_G_Old!BA8),"##BLANK",Energy_G_Old!BA8)</f>
        <v>2.46</v>
      </c>
      <c r="L75" s="87">
        <f>IF(ISBLANK(Energy_G_Old!BI8),"##BLANK",Energy_G_Old!BI8)</f>
        <v>2.6320000000000001</v>
      </c>
      <c r="M75" s="87">
        <f>IF(ISBLANK(Energy_G_Old!BQ8),"##BLANK",Energy_G_Old!BQ8)</f>
        <v>2.7959999999999998</v>
      </c>
      <c r="N75" s="87">
        <f>IF(ISBLANK(Energy_G_Old!BY8),"##BLANK",Energy_G_Old!BY8)</f>
        <v>3.0720000000000001</v>
      </c>
      <c r="O75" s="87">
        <f>IF(ISBLANK(Energy_G_Old!CG8),"##BLANK",Energy_G_Old!CG8)</f>
        <v>2.464</v>
      </c>
      <c r="P75" s="87">
        <f>IF(ISBLANK(Energy_G_Old!CO8),"##BLANK",Energy_G_Old!CO8)</f>
        <v>4.194</v>
      </c>
      <c r="Q75" s="87">
        <f>IF(ISBLANK(Energy_G_Old!CW8),"##BLANK",Energy_G_Old!CW8)</f>
        <v>4.0330000000000004</v>
      </c>
      <c r="R75" s="87">
        <f>IF(ISBLANK(Energy_G_Old!DE8),"##BLANK",Energy_G_Old!DE8)</f>
        <v>3.9780000000000002</v>
      </c>
      <c r="S75" s="87">
        <f>IF(ISBLANK(Energy_G_Old!DM8),"##BLANK",Energy_G_Old!DM8)</f>
        <v>4.0640000000000001</v>
      </c>
    </row>
  </sheetData>
  <sheetProtection sort="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8E0FE-2553-47CE-A9BF-6DA82EB71E16}">
  <dimension ref="A1"/>
  <sheetViews>
    <sheetView showGridLines="0" workbookViewId="0">
      <selection activeCell="D20" sqref="D20"/>
    </sheetView>
  </sheetViews>
  <sheetFormatPr defaultRowHeight="1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404C-0910-45A5-B362-897D669AE794}">
  <sheetPr>
    <pageSetUpPr fitToPage="1"/>
  </sheetPr>
  <dimension ref="A1:EV20"/>
  <sheetViews>
    <sheetView showGridLines="0" zoomScale="60" zoomScaleNormal="60" zoomScaleSheetLayoutView="100" workbookViewId="0">
      <pane xSplit="5" ySplit="4" topLeftCell="F5" activePane="bottomRight" state="frozen"/>
      <selection pane="topRight" activeCell="F20" sqref="F20"/>
      <selection pane="bottomLeft" activeCell="F20" sqref="F20"/>
      <selection pane="bottomRight" activeCell="F8" sqref="F8:J14"/>
    </sheetView>
  </sheetViews>
  <sheetFormatPr defaultColWidth="1.58203125" defaultRowHeight="15.5" x14ac:dyDescent="0.3"/>
  <cols>
    <col min="1" max="1" width="1.58203125" style="6" customWidth="1"/>
    <col min="2" max="2" width="31.33203125" style="51" bestFit="1" customWidth="1"/>
    <col min="3" max="4" width="5.5" style="6" customWidth="1"/>
    <col min="5" max="5" width="12.5" style="52" customWidth="1"/>
    <col min="6" max="8" width="9" style="6" customWidth="1"/>
    <col min="9" max="9" width="10.58203125" style="6" customWidth="1"/>
    <col min="10" max="13" width="9" style="6" customWidth="1"/>
    <col min="14" max="14" width="12.5" style="6" customWidth="1"/>
    <col min="15" max="17" width="9" style="6" customWidth="1"/>
    <col min="18" max="18" width="10.75" style="6" customWidth="1"/>
    <col min="19" max="22" width="9" style="6" customWidth="1"/>
    <col min="23" max="23" width="12.5" style="6" customWidth="1"/>
    <col min="24" max="26" width="9" style="6" customWidth="1"/>
    <col min="27" max="27" width="10.75" style="6" customWidth="1"/>
    <col min="28" max="31" width="9" style="6" customWidth="1"/>
    <col min="32" max="32" width="12.5" style="6" customWidth="1"/>
    <col min="33" max="35" width="9" style="6" customWidth="1"/>
    <col min="36" max="36" width="10.75" style="6" customWidth="1"/>
    <col min="37" max="40" width="9" style="6" customWidth="1"/>
    <col min="41" max="41" width="12.5" style="6" customWidth="1"/>
    <col min="42" max="44" width="9" style="6" customWidth="1"/>
    <col min="45" max="45" width="10.75" style="6" customWidth="1"/>
    <col min="46" max="49" width="9" style="6" customWidth="1"/>
    <col min="50" max="50" width="12.5" style="6" customWidth="1"/>
    <col min="51" max="53" width="9" style="6" customWidth="1"/>
    <col min="54" max="54" width="10.75" style="6" customWidth="1"/>
    <col min="55" max="58" width="9" style="6" customWidth="1"/>
    <col min="59" max="59" width="12.5" style="6" customWidth="1"/>
    <col min="60" max="62" width="9" style="6" customWidth="1"/>
    <col min="63" max="63" width="10.75" style="6" customWidth="1"/>
    <col min="64" max="67" width="9" style="6" customWidth="1"/>
    <col min="68" max="68" width="12.5" style="6" customWidth="1"/>
    <col min="69" max="71" width="9" style="6" customWidth="1"/>
    <col min="72" max="72" width="10.75" style="6" customWidth="1"/>
    <col min="73" max="76" width="9" style="6" customWidth="1"/>
    <col min="77" max="77" width="12.5" style="6" customWidth="1"/>
    <col min="78" max="80" width="9" style="6" customWidth="1"/>
    <col min="81" max="81" width="10.75" style="6" customWidth="1"/>
    <col min="82" max="85" width="9" style="6" customWidth="1"/>
    <col min="86" max="86" width="12.5" style="6" customWidth="1"/>
    <col min="87" max="89" width="9" style="6" customWidth="1"/>
    <col min="90" max="90" width="10.75" style="6" customWidth="1"/>
    <col min="91" max="94" width="9" style="6" customWidth="1"/>
    <col min="95" max="95" width="12.5" style="6" customWidth="1"/>
    <col min="96" max="98" width="9" style="6" customWidth="1"/>
    <col min="99" max="99" width="10.75" style="6" customWidth="1"/>
    <col min="100" max="103" width="9" style="6" customWidth="1"/>
    <col min="104" max="104" width="12.5" style="6" customWidth="1"/>
    <col min="105" max="107" width="9" style="6" customWidth="1"/>
    <col min="108" max="108" width="10.75" style="6" customWidth="1"/>
    <col min="109" max="112" width="9" style="6" customWidth="1"/>
    <col min="113" max="113" width="12.5" style="6" customWidth="1"/>
    <col min="114" max="116" width="9" style="6" customWidth="1"/>
    <col min="117" max="117" width="10.75" style="6" customWidth="1"/>
    <col min="118" max="121" width="9" style="6" customWidth="1"/>
    <col min="122" max="122" width="12.5" style="6" customWidth="1"/>
    <col min="123" max="125" width="9" style="6" customWidth="1"/>
    <col min="126" max="126" width="10.75" style="6" customWidth="1"/>
    <col min="127" max="130" width="9" style="6" customWidth="1"/>
    <col min="131" max="131" width="12.5" style="6" customWidth="1"/>
    <col min="132" max="132" width="1.58203125" style="53" customWidth="1"/>
    <col min="133" max="140" width="4.08203125" style="6" hidden="1" customWidth="1"/>
    <col min="141" max="141" width="1.58203125" style="6" hidden="1" customWidth="1"/>
    <col min="142" max="142" width="36.08203125" style="6" customWidth="1"/>
    <col min="143" max="148" width="12.5" style="6" customWidth="1"/>
    <col min="149" max="149" width="13.25" style="6" customWidth="1"/>
    <col min="150" max="151" width="12.5" style="6" customWidth="1"/>
    <col min="152" max="152" width="1.58203125" style="6" customWidth="1"/>
    <col min="153" max="16384" width="1.58203125" style="6"/>
  </cols>
  <sheetData>
    <row r="1" spans="1:152" s="8" customFormat="1" ht="19.5" customHeight="1" x14ac:dyDescent="0.3">
      <c r="A1" s="6"/>
      <c r="B1" s="145" t="s">
        <v>0</v>
      </c>
      <c r="C1" s="145"/>
      <c r="D1" s="145"/>
      <c r="E1" s="145"/>
      <c r="F1" s="145"/>
      <c r="G1" s="145"/>
      <c r="H1" s="145"/>
      <c r="I1" s="145"/>
      <c r="J1" s="145"/>
      <c r="K1" s="145"/>
      <c r="L1" s="145"/>
      <c r="M1" s="145"/>
      <c r="N1" s="145"/>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3"/>
      <c r="EC1" s="6"/>
      <c r="ED1" s="6"/>
      <c r="EE1" s="6"/>
      <c r="EF1" s="6"/>
      <c r="EG1" s="6"/>
      <c r="EH1" s="6"/>
      <c r="EI1" s="6"/>
      <c r="EJ1" s="6"/>
      <c r="EK1" s="7"/>
      <c r="EL1" s="144" t="s">
        <v>0</v>
      </c>
      <c r="EM1" s="144"/>
      <c r="EN1" s="144"/>
      <c r="EO1" s="144"/>
      <c r="EP1" s="144"/>
      <c r="EQ1" s="144"/>
      <c r="ER1" s="144"/>
      <c r="ES1" s="144"/>
      <c r="ET1" s="144"/>
      <c r="EU1" s="144"/>
      <c r="EV1" s="6"/>
    </row>
    <row r="2" spans="1:152" s="5" customFormat="1" ht="29.25" customHeight="1" thickBot="1" x14ac:dyDescent="0.35">
      <c r="A2" s="2"/>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3"/>
      <c r="EC2" s="2"/>
      <c r="ED2" s="2"/>
      <c r="EE2" s="2"/>
      <c r="EF2" s="2"/>
      <c r="EG2" s="2"/>
      <c r="EH2" s="2"/>
      <c r="EI2" s="2"/>
      <c r="EJ2" s="2"/>
      <c r="EK2" s="4"/>
      <c r="EL2" s="137"/>
      <c r="EM2" s="137"/>
      <c r="EN2" s="137"/>
      <c r="EO2" s="137"/>
      <c r="EP2" s="137"/>
      <c r="EQ2" s="137"/>
      <c r="ER2" s="137"/>
      <c r="ES2" s="137"/>
      <c r="ET2" s="137"/>
      <c r="EU2" s="137"/>
      <c r="EV2" s="137"/>
    </row>
    <row r="3" spans="1:152" s="8" customFormat="1" ht="18" customHeight="1" x14ac:dyDescent="0.3">
      <c r="A3" s="6"/>
      <c r="B3" s="146" t="s">
        <v>1</v>
      </c>
      <c r="C3" s="149" t="s">
        <v>2</v>
      </c>
      <c r="D3" s="149" t="s">
        <v>3</v>
      </c>
      <c r="E3" s="152" t="s">
        <v>4</v>
      </c>
      <c r="F3" s="138" t="s">
        <v>5</v>
      </c>
      <c r="G3" s="138"/>
      <c r="H3" s="138"/>
      <c r="I3" s="138"/>
      <c r="J3" s="138"/>
      <c r="K3" s="138"/>
      <c r="L3" s="138"/>
      <c r="M3" s="138"/>
      <c r="N3" s="139"/>
      <c r="O3" s="138" t="s">
        <v>6</v>
      </c>
      <c r="P3" s="138"/>
      <c r="Q3" s="138"/>
      <c r="R3" s="138"/>
      <c r="S3" s="138"/>
      <c r="T3" s="138"/>
      <c r="U3" s="138"/>
      <c r="V3" s="138"/>
      <c r="W3" s="139"/>
      <c r="X3" s="138" t="s">
        <v>7</v>
      </c>
      <c r="Y3" s="138"/>
      <c r="Z3" s="138"/>
      <c r="AA3" s="138"/>
      <c r="AB3" s="138"/>
      <c r="AC3" s="138"/>
      <c r="AD3" s="138"/>
      <c r="AE3" s="138"/>
      <c r="AF3" s="139"/>
      <c r="AG3" s="138" t="s">
        <v>8</v>
      </c>
      <c r="AH3" s="138"/>
      <c r="AI3" s="138"/>
      <c r="AJ3" s="138"/>
      <c r="AK3" s="138"/>
      <c r="AL3" s="138"/>
      <c r="AM3" s="138"/>
      <c r="AN3" s="138"/>
      <c r="AO3" s="139"/>
      <c r="AP3" s="138" t="s">
        <v>9</v>
      </c>
      <c r="AQ3" s="138"/>
      <c r="AR3" s="138"/>
      <c r="AS3" s="138"/>
      <c r="AT3" s="138"/>
      <c r="AU3" s="138"/>
      <c r="AV3" s="138"/>
      <c r="AW3" s="138"/>
      <c r="AX3" s="139"/>
      <c r="AY3" s="138" t="s">
        <v>10</v>
      </c>
      <c r="AZ3" s="138"/>
      <c r="BA3" s="138"/>
      <c r="BB3" s="138"/>
      <c r="BC3" s="138"/>
      <c r="BD3" s="138"/>
      <c r="BE3" s="138"/>
      <c r="BF3" s="138"/>
      <c r="BG3" s="139"/>
      <c r="BH3" s="138" t="s">
        <v>11</v>
      </c>
      <c r="BI3" s="138"/>
      <c r="BJ3" s="138"/>
      <c r="BK3" s="138"/>
      <c r="BL3" s="138"/>
      <c r="BM3" s="138"/>
      <c r="BN3" s="138"/>
      <c r="BO3" s="138"/>
      <c r="BP3" s="139"/>
      <c r="BQ3" s="138" t="s">
        <v>12</v>
      </c>
      <c r="BR3" s="138"/>
      <c r="BS3" s="138"/>
      <c r="BT3" s="138"/>
      <c r="BU3" s="138"/>
      <c r="BV3" s="138"/>
      <c r="BW3" s="138"/>
      <c r="BX3" s="138"/>
      <c r="BY3" s="139"/>
      <c r="BZ3" s="138" t="s">
        <v>13</v>
      </c>
      <c r="CA3" s="138"/>
      <c r="CB3" s="138"/>
      <c r="CC3" s="138"/>
      <c r="CD3" s="138"/>
      <c r="CE3" s="138"/>
      <c r="CF3" s="138"/>
      <c r="CG3" s="138"/>
      <c r="CH3" s="139"/>
      <c r="CI3" s="138" t="s">
        <v>14</v>
      </c>
      <c r="CJ3" s="138"/>
      <c r="CK3" s="138"/>
      <c r="CL3" s="138"/>
      <c r="CM3" s="138"/>
      <c r="CN3" s="138"/>
      <c r="CO3" s="138"/>
      <c r="CP3" s="138"/>
      <c r="CQ3" s="139"/>
      <c r="CR3" s="138" t="s">
        <v>15</v>
      </c>
      <c r="CS3" s="138"/>
      <c r="CT3" s="138"/>
      <c r="CU3" s="138"/>
      <c r="CV3" s="138"/>
      <c r="CW3" s="138"/>
      <c r="CX3" s="138"/>
      <c r="CY3" s="138"/>
      <c r="CZ3" s="139"/>
      <c r="DA3" s="138" t="s">
        <v>16</v>
      </c>
      <c r="DB3" s="138"/>
      <c r="DC3" s="138"/>
      <c r="DD3" s="138"/>
      <c r="DE3" s="138"/>
      <c r="DF3" s="138"/>
      <c r="DG3" s="138"/>
      <c r="DH3" s="138"/>
      <c r="DI3" s="139"/>
      <c r="DJ3" s="138" t="s">
        <v>17</v>
      </c>
      <c r="DK3" s="138"/>
      <c r="DL3" s="138"/>
      <c r="DM3" s="138"/>
      <c r="DN3" s="138"/>
      <c r="DO3" s="138"/>
      <c r="DP3" s="138"/>
      <c r="DQ3" s="138"/>
      <c r="DR3" s="139"/>
      <c r="DS3" s="138" t="s">
        <v>18</v>
      </c>
      <c r="DT3" s="138"/>
      <c r="DU3" s="138"/>
      <c r="DV3" s="138"/>
      <c r="DW3" s="138"/>
      <c r="DX3" s="138"/>
      <c r="DY3" s="138"/>
      <c r="DZ3" s="138"/>
      <c r="EA3" s="139"/>
      <c r="EB3" s="3"/>
      <c r="EC3" s="6"/>
      <c r="ED3" s="6"/>
      <c r="EE3" s="6"/>
      <c r="EF3" s="6"/>
      <c r="EG3" s="6"/>
      <c r="EH3" s="6"/>
      <c r="EI3" s="6"/>
      <c r="EJ3" s="6"/>
      <c r="EK3" s="7"/>
      <c r="EL3" s="146" t="s">
        <v>1</v>
      </c>
      <c r="EM3" s="138"/>
      <c r="EN3" s="138"/>
      <c r="EO3" s="138"/>
      <c r="EP3" s="138"/>
      <c r="EQ3" s="138"/>
      <c r="ER3" s="138"/>
      <c r="ES3" s="138"/>
      <c r="ET3" s="138"/>
      <c r="EU3" s="139"/>
      <c r="EV3" s="6"/>
    </row>
    <row r="4" spans="1:152" s="8" customFormat="1" ht="18" customHeight="1" x14ac:dyDescent="0.3">
      <c r="A4" s="6"/>
      <c r="B4" s="147"/>
      <c r="C4" s="150"/>
      <c r="D4" s="150"/>
      <c r="E4" s="153"/>
      <c r="F4" s="140" t="s">
        <v>19</v>
      </c>
      <c r="G4" s="140"/>
      <c r="H4" s="140"/>
      <c r="I4" s="140"/>
      <c r="J4" s="140"/>
      <c r="K4" s="141" t="s">
        <v>20</v>
      </c>
      <c r="L4" s="141"/>
      <c r="M4" s="141"/>
      <c r="N4" s="142" t="s">
        <v>21</v>
      </c>
      <c r="O4" s="140" t="s">
        <v>19</v>
      </c>
      <c r="P4" s="140"/>
      <c r="Q4" s="140"/>
      <c r="R4" s="140"/>
      <c r="S4" s="140"/>
      <c r="T4" s="141" t="s">
        <v>20</v>
      </c>
      <c r="U4" s="141"/>
      <c r="V4" s="141"/>
      <c r="W4" s="142" t="s">
        <v>21</v>
      </c>
      <c r="X4" s="140" t="s">
        <v>19</v>
      </c>
      <c r="Y4" s="140"/>
      <c r="Z4" s="140"/>
      <c r="AA4" s="140"/>
      <c r="AB4" s="140"/>
      <c r="AC4" s="141" t="s">
        <v>20</v>
      </c>
      <c r="AD4" s="141"/>
      <c r="AE4" s="141"/>
      <c r="AF4" s="142" t="s">
        <v>21</v>
      </c>
      <c r="AG4" s="140" t="s">
        <v>19</v>
      </c>
      <c r="AH4" s="140"/>
      <c r="AI4" s="140"/>
      <c r="AJ4" s="140"/>
      <c r="AK4" s="140"/>
      <c r="AL4" s="141" t="s">
        <v>20</v>
      </c>
      <c r="AM4" s="141"/>
      <c r="AN4" s="141"/>
      <c r="AO4" s="142" t="s">
        <v>21</v>
      </c>
      <c r="AP4" s="140" t="s">
        <v>19</v>
      </c>
      <c r="AQ4" s="140"/>
      <c r="AR4" s="140"/>
      <c r="AS4" s="140"/>
      <c r="AT4" s="140"/>
      <c r="AU4" s="141" t="s">
        <v>20</v>
      </c>
      <c r="AV4" s="141"/>
      <c r="AW4" s="141"/>
      <c r="AX4" s="142" t="s">
        <v>21</v>
      </c>
      <c r="AY4" s="140" t="s">
        <v>19</v>
      </c>
      <c r="AZ4" s="140"/>
      <c r="BA4" s="140"/>
      <c r="BB4" s="140"/>
      <c r="BC4" s="140"/>
      <c r="BD4" s="141" t="s">
        <v>20</v>
      </c>
      <c r="BE4" s="141"/>
      <c r="BF4" s="141"/>
      <c r="BG4" s="142" t="s">
        <v>21</v>
      </c>
      <c r="BH4" s="140" t="s">
        <v>19</v>
      </c>
      <c r="BI4" s="140"/>
      <c r="BJ4" s="140"/>
      <c r="BK4" s="140"/>
      <c r="BL4" s="140"/>
      <c r="BM4" s="141" t="s">
        <v>20</v>
      </c>
      <c r="BN4" s="141"/>
      <c r="BO4" s="141"/>
      <c r="BP4" s="142" t="s">
        <v>21</v>
      </c>
      <c r="BQ4" s="140" t="s">
        <v>19</v>
      </c>
      <c r="BR4" s="140"/>
      <c r="BS4" s="140"/>
      <c r="BT4" s="140"/>
      <c r="BU4" s="140"/>
      <c r="BV4" s="141" t="s">
        <v>20</v>
      </c>
      <c r="BW4" s="141"/>
      <c r="BX4" s="141"/>
      <c r="BY4" s="142" t="s">
        <v>21</v>
      </c>
      <c r="BZ4" s="140" t="s">
        <v>19</v>
      </c>
      <c r="CA4" s="140"/>
      <c r="CB4" s="140"/>
      <c r="CC4" s="140"/>
      <c r="CD4" s="140"/>
      <c r="CE4" s="141" t="s">
        <v>20</v>
      </c>
      <c r="CF4" s="141"/>
      <c r="CG4" s="141"/>
      <c r="CH4" s="142" t="s">
        <v>21</v>
      </c>
      <c r="CI4" s="140" t="s">
        <v>19</v>
      </c>
      <c r="CJ4" s="140"/>
      <c r="CK4" s="140"/>
      <c r="CL4" s="140"/>
      <c r="CM4" s="140"/>
      <c r="CN4" s="141" t="s">
        <v>20</v>
      </c>
      <c r="CO4" s="141"/>
      <c r="CP4" s="141"/>
      <c r="CQ4" s="142" t="s">
        <v>21</v>
      </c>
      <c r="CR4" s="140" t="s">
        <v>19</v>
      </c>
      <c r="CS4" s="140"/>
      <c r="CT4" s="140"/>
      <c r="CU4" s="140"/>
      <c r="CV4" s="140"/>
      <c r="CW4" s="141" t="s">
        <v>20</v>
      </c>
      <c r="CX4" s="141"/>
      <c r="CY4" s="141"/>
      <c r="CZ4" s="142" t="s">
        <v>21</v>
      </c>
      <c r="DA4" s="140" t="s">
        <v>19</v>
      </c>
      <c r="DB4" s="140"/>
      <c r="DC4" s="140"/>
      <c r="DD4" s="140"/>
      <c r="DE4" s="140"/>
      <c r="DF4" s="141" t="s">
        <v>20</v>
      </c>
      <c r="DG4" s="141"/>
      <c r="DH4" s="141"/>
      <c r="DI4" s="142" t="s">
        <v>21</v>
      </c>
      <c r="DJ4" s="140" t="s">
        <v>19</v>
      </c>
      <c r="DK4" s="140"/>
      <c r="DL4" s="140"/>
      <c r="DM4" s="140"/>
      <c r="DN4" s="140"/>
      <c r="DO4" s="141" t="s">
        <v>20</v>
      </c>
      <c r="DP4" s="141"/>
      <c r="DQ4" s="141"/>
      <c r="DR4" s="142" t="s">
        <v>21</v>
      </c>
      <c r="DS4" s="140" t="s">
        <v>19</v>
      </c>
      <c r="DT4" s="140"/>
      <c r="DU4" s="140"/>
      <c r="DV4" s="140"/>
      <c r="DW4" s="140"/>
      <c r="DX4" s="141" t="s">
        <v>20</v>
      </c>
      <c r="DY4" s="141"/>
      <c r="DZ4" s="141"/>
      <c r="EA4" s="142" t="s">
        <v>21</v>
      </c>
      <c r="EB4" s="3"/>
      <c r="EC4" s="6"/>
      <c r="ED4" s="6"/>
      <c r="EE4" s="6"/>
      <c r="EF4" s="6"/>
      <c r="EG4" s="6"/>
      <c r="EH4" s="6"/>
      <c r="EI4" s="6"/>
      <c r="EJ4" s="6"/>
      <c r="EK4" s="7"/>
      <c r="EL4" s="147"/>
      <c r="EM4" s="140" t="s">
        <v>19</v>
      </c>
      <c r="EN4" s="140"/>
      <c r="EO4" s="140"/>
      <c r="EP4" s="140"/>
      <c r="EQ4" s="140"/>
      <c r="ER4" s="141" t="s">
        <v>20</v>
      </c>
      <c r="ES4" s="141"/>
      <c r="ET4" s="141"/>
      <c r="EU4" s="142" t="s">
        <v>21</v>
      </c>
      <c r="EV4" s="6"/>
    </row>
    <row r="5" spans="1:152" s="14" customFormat="1" ht="45" customHeight="1" thickBot="1" x14ac:dyDescent="0.35">
      <c r="A5" s="9"/>
      <c r="B5" s="148"/>
      <c r="C5" s="151"/>
      <c r="D5" s="151"/>
      <c r="E5" s="154"/>
      <c r="F5" s="10" t="s">
        <v>22</v>
      </c>
      <c r="G5" s="10" t="s">
        <v>23</v>
      </c>
      <c r="H5" s="10" t="s">
        <v>24</v>
      </c>
      <c r="I5" s="10" t="s">
        <v>25</v>
      </c>
      <c r="J5" s="10" t="s">
        <v>26</v>
      </c>
      <c r="K5" s="10" t="s">
        <v>27</v>
      </c>
      <c r="L5" s="10" t="s">
        <v>28</v>
      </c>
      <c r="M5" s="10" t="s">
        <v>29</v>
      </c>
      <c r="N5" s="143"/>
      <c r="O5" s="10" t="s">
        <v>22</v>
      </c>
      <c r="P5" s="10" t="s">
        <v>23</v>
      </c>
      <c r="Q5" s="10" t="s">
        <v>24</v>
      </c>
      <c r="R5" s="10" t="s">
        <v>25</v>
      </c>
      <c r="S5" s="10" t="s">
        <v>26</v>
      </c>
      <c r="T5" s="10" t="s">
        <v>27</v>
      </c>
      <c r="U5" s="10" t="s">
        <v>28</v>
      </c>
      <c r="V5" s="10" t="s">
        <v>29</v>
      </c>
      <c r="W5" s="143"/>
      <c r="X5" s="10" t="s">
        <v>22</v>
      </c>
      <c r="Y5" s="10" t="s">
        <v>23</v>
      </c>
      <c r="Z5" s="10" t="s">
        <v>24</v>
      </c>
      <c r="AA5" s="10" t="s">
        <v>25</v>
      </c>
      <c r="AB5" s="10" t="s">
        <v>26</v>
      </c>
      <c r="AC5" s="10" t="s">
        <v>27</v>
      </c>
      <c r="AD5" s="10" t="s">
        <v>28</v>
      </c>
      <c r="AE5" s="10" t="s">
        <v>29</v>
      </c>
      <c r="AF5" s="143"/>
      <c r="AG5" s="10" t="s">
        <v>22</v>
      </c>
      <c r="AH5" s="10" t="s">
        <v>23</v>
      </c>
      <c r="AI5" s="10" t="s">
        <v>24</v>
      </c>
      <c r="AJ5" s="10" t="s">
        <v>25</v>
      </c>
      <c r="AK5" s="10" t="s">
        <v>26</v>
      </c>
      <c r="AL5" s="10" t="s">
        <v>27</v>
      </c>
      <c r="AM5" s="10" t="s">
        <v>28</v>
      </c>
      <c r="AN5" s="10" t="s">
        <v>29</v>
      </c>
      <c r="AO5" s="143"/>
      <c r="AP5" s="10" t="s">
        <v>22</v>
      </c>
      <c r="AQ5" s="10" t="s">
        <v>23</v>
      </c>
      <c r="AR5" s="10" t="s">
        <v>24</v>
      </c>
      <c r="AS5" s="10" t="s">
        <v>25</v>
      </c>
      <c r="AT5" s="10" t="s">
        <v>26</v>
      </c>
      <c r="AU5" s="10" t="s">
        <v>27</v>
      </c>
      <c r="AV5" s="10" t="s">
        <v>28</v>
      </c>
      <c r="AW5" s="10" t="s">
        <v>29</v>
      </c>
      <c r="AX5" s="143"/>
      <c r="AY5" s="10" t="s">
        <v>22</v>
      </c>
      <c r="AZ5" s="10" t="s">
        <v>23</v>
      </c>
      <c r="BA5" s="10" t="s">
        <v>24</v>
      </c>
      <c r="BB5" s="10" t="s">
        <v>25</v>
      </c>
      <c r="BC5" s="10" t="s">
        <v>26</v>
      </c>
      <c r="BD5" s="10" t="s">
        <v>27</v>
      </c>
      <c r="BE5" s="10" t="s">
        <v>28</v>
      </c>
      <c r="BF5" s="10" t="s">
        <v>29</v>
      </c>
      <c r="BG5" s="143"/>
      <c r="BH5" s="10" t="s">
        <v>22</v>
      </c>
      <c r="BI5" s="10" t="s">
        <v>23</v>
      </c>
      <c r="BJ5" s="10" t="s">
        <v>24</v>
      </c>
      <c r="BK5" s="10" t="s">
        <v>25</v>
      </c>
      <c r="BL5" s="10" t="s">
        <v>26</v>
      </c>
      <c r="BM5" s="10" t="s">
        <v>27</v>
      </c>
      <c r="BN5" s="10" t="s">
        <v>28</v>
      </c>
      <c r="BO5" s="10" t="s">
        <v>29</v>
      </c>
      <c r="BP5" s="143"/>
      <c r="BQ5" s="10" t="s">
        <v>22</v>
      </c>
      <c r="BR5" s="10" t="s">
        <v>23</v>
      </c>
      <c r="BS5" s="10" t="s">
        <v>24</v>
      </c>
      <c r="BT5" s="10" t="s">
        <v>25</v>
      </c>
      <c r="BU5" s="10" t="s">
        <v>26</v>
      </c>
      <c r="BV5" s="10" t="s">
        <v>27</v>
      </c>
      <c r="BW5" s="10" t="s">
        <v>28</v>
      </c>
      <c r="BX5" s="10" t="s">
        <v>29</v>
      </c>
      <c r="BY5" s="143"/>
      <c r="BZ5" s="10" t="s">
        <v>22</v>
      </c>
      <c r="CA5" s="10" t="s">
        <v>23</v>
      </c>
      <c r="CB5" s="10" t="s">
        <v>24</v>
      </c>
      <c r="CC5" s="10" t="s">
        <v>25</v>
      </c>
      <c r="CD5" s="10" t="s">
        <v>26</v>
      </c>
      <c r="CE5" s="10" t="s">
        <v>27</v>
      </c>
      <c r="CF5" s="10" t="s">
        <v>28</v>
      </c>
      <c r="CG5" s="10" t="s">
        <v>29</v>
      </c>
      <c r="CH5" s="143"/>
      <c r="CI5" s="10" t="s">
        <v>22</v>
      </c>
      <c r="CJ5" s="10" t="s">
        <v>23</v>
      </c>
      <c r="CK5" s="10" t="s">
        <v>24</v>
      </c>
      <c r="CL5" s="10" t="s">
        <v>25</v>
      </c>
      <c r="CM5" s="10" t="s">
        <v>26</v>
      </c>
      <c r="CN5" s="10" t="s">
        <v>27</v>
      </c>
      <c r="CO5" s="10" t="s">
        <v>28</v>
      </c>
      <c r="CP5" s="10" t="s">
        <v>29</v>
      </c>
      <c r="CQ5" s="143"/>
      <c r="CR5" s="10" t="s">
        <v>22</v>
      </c>
      <c r="CS5" s="10" t="s">
        <v>23</v>
      </c>
      <c r="CT5" s="10" t="s">
        <v>24</v>
      </c>
      <c r="CU5" s="10" t="s">
        <v>25</v>
      </c>
      <c r="CV5" s="10" t="s">
        <v>26</v>
      </c>
      <c r="CW5" s="10" t="s">
        <v>27</v>
      </c>
      <c r="CX5" s="10" t="s">
        <v>28</v>
      </c>
      <c r="CY5" s="10" t="s">
        <v>29</v>
      </c>
      <c r="CZ5" s="143"/>
      <c r="DA5" s="10" t="s">
        <v>22</v>
      </c>
      <c r="DB5" s="10" t="s">
        <v>23</v>
      </c>
      <c r="DC5" s="10" t="s">
        <v>24</v>
      </c>
      <c r="DD5" s="10" t="s">
        <v>25</v>
      </c>
      <c r="DE5" s="10" t="s">
        <v>26</v>
      </c>
      <c r="DF5" s="10" t="s">
        <v>27</v>
      </c>
      <c r="DG5" s="10" t="s">
        <v>28</v>
      </c>
      <c r="DH5" s="10" t="s">
        <v>29</v>
      </c>
      <c r="DI5" s="143"/>
      <c r="DJ5" s="10" t="s">
        <v>22</v>
      </c>
      <c r="DK5" s="10" t="s">
        <v>23</v>
      </c>
      <c r="DL5" s="10" t="s">
        <v>24</v>
      </c>
      <c r="DM5" s="10" t="s">
        <v>25</v>
      </c>
      <c r="DN5" s="10" t="s">
        <v>26</v>
      </c>
      <c r="DO5" s="10" t="s">
        <v>27</v>
      </c>
      <c r="DP5" s="10" t="s">
        <v>28</v>
      </c>
      <c r="DQ5" s="10" t="s">
        <v>29</v>
      </c>
      <c r="DR5" s="143"/>
      <c r="DS5" s="10" t="s">
        <v>22</v>
      </c>
      <c r="DT5" s="10" t="s">
        <v>23</v>
      </c>
      <c r="DU5" s="10" t="s">
        <v>24</v>
      </c>
      <c r="DV5" s="10" t="s">
        <v>25</v>
      </c>
      <c r="DW5" s="10" t="s">
        <v>26</v>
      </c>
      <c r="DX5" s="10" t="s">
        <v>27</v>
      </c>
      <c r="DY5" s="10" t="s">
        <v>28</v>
      </c>
      <c r="DZ5" s="10" t="s">
        <v>29</v>
      </c>
      <c r="EA5" s="143"/>
      <c r="EB5" s="12"/>
      <c r="EC5" s="9"/>
      <c r="ED5" s="9"/>
      <c r="EE5" s="9"/>
      <c r="EF5" s="9"/>
      <c r="EG5" s="9"/>
      <c r="EH5" s="9"/>
      <c r="EI5" s="9"/>
      <c r="EJ5" s="9"/>
      <c r="EK5" s="13"/>
      <c r="EL5" s="148"/>
      <c r="EM5" s="10" t="s">
        <v>22</v>
      </c>
      <c r="EN5" s="10" t="s">
        <v>23</v>
      </c>
      <c r="EO5" s="10" t="s">
        <v>24</v>
      </c>
      <c r="EP5" s="10" t="s">
        <v>25</v>
      </c>
      <c r="EQ5" s="10" t="s">
        <v>26</v>
      </c>
      <c r="ER5" s="10" t="s">
        <v>27</v>
      </c>
      <c r="ES5" s="10" t="s">
        <v>28</v>
      </c>
      <c r="ET5" s="10" t="s">
        <v>29</v>
      </c>
      <c r="EU5" s="143"/>
      <c r="EV5" s="9"/>
    </row>
    <row r="6" spans="1:152" s="14" customFormat="1" ht="15" customHeight="1" thickBot="1" x14ac:dyDescent="0.35">
      <c r="A6" s="9"/>
      <c r="B6" s="15"/>
      <c r="C6" s="15"/>
      <c r="D6" s="15"/>
      <c r="E6" s="17"/>
      <c r="F6" s="15"/>
      <c r="G6" s="15"/>
      <c r="H6" s="15"/>
      <c r="I6" s="15"/>
      <c r="J6" s="16"/>
      <c r="K6" s="16"/>
      <c r="L6" s="16"/>
      <c r="M6" s="16"/>
      <c r="N6" s="16"/>
      <c r="O6" s="15"/>
      <c r="P6" s="15"/>
      <c r="Q6" s="15"/>
      <c r="R6" s="15"/>
      <c r="S6" s="16"/>
      <c r="T6" s="16"/>
      <c r="U6" s="16"/>
      <c r="V6" s="16"/>
      <c r="W6" s="16"/>
      <c r="X6" s="15"/>
      <c r="Y6" s="15"/>
      <c r="Z6" s="15"/>
      <c r="AA6" s="15"/>
      <c r="AB6" s="16"/>
      <c r="AC6" s="16"/>
      <c r="AD6" s="16"/>
      <c r="AE6" s="16"/>
      <c r="AF6" s="16"/>
      <c r="AG6" s="15"/>
      <c r="AH6" s="15"/>
      <c r="AI6" s="15"/>
      <c r="AJ6" s="15"/>
      <c r="AK6" s="16"/>
      <c r="AL6" s="16"/>
      <c r="AM6" s="16"/>
      <c r="AN6" s="16"/>
      <c r="AO6" s="16"/>
      <c r="AP6" s="15"/>
      <c r="AQ6" s="15"/>
      <c r="AR6" s="15"/>
      <c r="AS6" s="15"/>
      <c r="AT6" s="16"/>
      <c r="AU6" s="16"/>
      <c r="AV6" s="16"/>
      <c r="AW6" s="16"/>
      <c r="AX6" s="16"/>
      <c r="AY6" s="15"/>
      <c r="AZ6" s="15"/>
      <c r="BA6" s="15"/>
      <c r="BB6" s="15"/>
      <c r="BC6" s="16"/>
      <c r="BD6" s="16"/>
      <c r="BE6" s="16"/>
      <c r="BF6" s="16"/>
      <c r="BG6" s="16"/>
      <c r="BH6" s="15"/>
      <c r="BI6" s="15"/>
      <c r="BJ6" s="15"/>
      <c r="BK6" s="15"/>
      <c r="BL6" s="16"/>
      <c r="BM6" s="16"/>
      <c r="BN6" s="16"/>
      <c r="BO6" s="16"/>
      <c r="BP6" s="16"/>
      <c r="BQ6" s="15"/>
      <c r="BR6" s="15"/>
      <c r="BS6" s="15"/>
      <c r="BT6" s="15"/>
      <c r="BU6" s="16"/>
      <c r="BV6" s="16"/>
      <c r="BW6" s="16"/>
      <c r="BX6" s="16"/>
      <c r="BY6" s="16"/>
      <c r="BZ6" s="15"/>
      <c r="CA6" s="15"/>
      <c r="CB6" s="15"/>
      <c r="CC6" s="15"/>
      <c r="CD6" s="16"/>
      <c r="CE6" s="16"/>
      <c r="CF6" s="16"/>
      <c r="CG6" s="16"/>
      <c r="CH6" s="16"/>
      <c r="CI6" s="15"/>
      <c r="CJ6" s="15"/>
      <c r="CK6" s="15"/>
      <c r="CL6" s="15"/>
      <c r="CM6" s="16"/>
      <c r="CN6" s="16"/>
      <c r="CO6" s="16"/>
      <c r="CP6" s="16"/>
      <c r="CQ6" s="16"/>
      <c r="CR6" s="15"/>
      <c r="CS6" s="15"/>
      <c r="CT6" s="15"/>
      <c r="CU6" s="15"/>
      <c r="CV6" s="16"/>
      <c r="CW6" s="16"/>
      <c r="CX6" s="16"/>
      <c r="CY6" s="16"/>
      <c r="CZ6" s="16"/>
      <c r="DA6" s="15"/>
      <c r="DB6" s="15"/>
      <c r="DC6" s="15"/>
      <c r="DD6" s="15"/>
      <c r="DE6" s="16"/>
      <c r="DF6" s="16"/>
      <c r="DG6" s="16"/>
      <c r="DH6" s="16"/>
      <c r="DI6" s="16"/>
      <c r="DJ6" s="15"/>
      <c r="DK6" s="15"/>
      <c r="DL6" s="15"/>
      <c r="DM6" s="15"/>
      <c r="DN6" s="16"/>
      <c r="DO6" s="16"/>
      <c r="DP6" s="16"/>
      <c r="DQ6" s="16"/>
      <c r="DR6" s="16"/>
      <c r="DS6" s="15"/>
      <c r="DT6" s="15"/>
      <c r="DU6" s="15"/>
      <c r="DV6" s="15"/>
      <c r="DW6" s="16"/>
      <c r="DX6" s="16"/>
      <c r="DY6" s="16"/>
      <c r="DZ6" s="16"/>
      <c r="EA6" s="16"/>
      <c r="EB6" s="18"/>
      <c r="EC6" s="155" t="s">
        <v>30</v>
      </c>
      <c r="ED6" s="156"/>
      <c r="EE6" s="156"/>
      <c r="EF6" s="156"/>
      <c r="EG6" s="156"/>
      <c r="EH6" s="156"/>
      <c r="EI6" s="156"/>
      <c r="EJ6" s="156"/>
      <c r="EK6" s="13"/>
      <c r="EL6" s="15"/>
      <c r="EM6" s="15"/>
      <c r="EN6" s="15"/>
      <c r="EO6" s="15"/>
      <c r="EP6" s="15"/>
      <c r="EQ6" s="16"/>
      <c r="ER6" s="16"/>
      <c r="ES6" s="16"/>
      <c r="ET6" s="16"/>
      <c r="EU6" s="16"/>
      <c r="EV6" s="9"/>
    </row>
    <row r="7" spans="1:152" s="14" customFormat="1" ht="21" customHeight="1" thickBot="1" x14ac:dyDescent="0.35">
      <c r="A7" s="9"/>
      <c r="B7" s="19" t="s">
        <v>31</v>
      </c>
      <c r="C7" s="20"/>
      <c r="D7" s="20"/>
      <c r="E7" s="16"/>
      <c r="F7" s="21"/>
      <c r="G7" s="21"/>
      <c r="H7" s="21"/>
      <c r="I7" s="21"/>
      <c r="J7" s="22"/>
      <c r="K7" s="22"/>
      <c r="L7" s="22"/>
      <c r="M7" s="23"/>
      <c r="N7" s="23"/>
      <c r="O7" s="21"/>
      <c r="P7" s="21"/>
      <c r="Q7" s="21"/>
      <c r="R7" s="21"/>
      <c r="S7" s="22"/>
      <c r="T7" s="22"/>
      <c r="U7" s="22"/>
      <c r="V7" s="23"/>
      <c r="W7" s="23"/>
      <c r="X7" s="21"/>
      <c r="Y7" s="21"/>
      <c r="Z7" s="21"/>
      <c r="AA7" s="21"/>
      <c r="AB7" s="22"/>
      <c r="AC7" s="22"/>
      <c r="AD7" s="22"/>
      <c r="AE7" s="23"/>
      <c r="AF7" s="23"/>
      <c r="AG7" s="21"/>
      <c r="AH7" s="21"/>
      <c r="AI7" s="21"/>
      <c r="AJ7" s="21"/>
      <c r="AK7" s="22"/>
      <c r="AL7" s="22"/>
      <c r="AM7" s="22"/>
      <c r="AN7" s="23"/>
      <c r="AO7" s="23"/>
      <c r="AP7" s="21"/>
      <c r="AQ7" s="21"/>
      <c r="AR7" s="21"/>
      <c r="AS7" s="21"/>
      <c r="AT7" s="22"/>
      <c r="AU7" s="22"/>
      <c r="AV7" s="22"/>
      <c r="AW7" s="23"/>
      <c r="AX7" s="23"/>
      <c r="AY7" s="21"/>
      <c r="AZ7" s="21"/>
      <c r="BA7" s="21"/>
      <c r="BB7" s="21"/>
      <c r="BC7" s="22"/>
      <c r="BD7" s="22"/>
      <c r="BE7" s="22"/>
      <c r="BF7" s="23"/>
      <c r="BG7" s="23"/>
      <c r="BH7" s="21"/>
      <c r="BI7" s="21"/>
      <c r="BJ7" s="21"/>
      <c r="BK7" s="21"/>
      <c r="BL7" s="22"/>
      <c r="BM7" s="22"/>
      <c r="BN7" s="22"/>
      <c r="BO7" s="23"/>
      <c r="BP7" s="23"/>
      <c r="BQ7" s="21"/>
      <c r="BR7" s="21"/>
      <c r="BS7" s="21"/>
      <c r="BT7" s="21"/>
      <c r="BU7" s="22"/>
      <c r="BV7" s="22"/>
      <c r="BW7" s="22"/>
      <c r="BX7" s="23"/>
      <c r="BY7" s="23"/>
      <c r="BZ7" s="21"/>
      <c r="CA7" s="21"/>
      <c r="CB7" s="21"/>
      <c r="CC7" s="21"/>
      <c r="CD7" s="22"/>
      <c r="CE7" s="22"/>
      <c r="CF7" s="22"/>
      <c r="CG7" s="23"/>
      <c r="CH7" s="23"/>
      <c r="CI7" s="21"/>
      <c r="CJ7" s="21"/>
      <c r="CK7" s="21"/>
      <c r="CL7" s="21"/>
      <c r="CM7" s="22"/>
      <c r="CN7" s="22"/>
      <c r="CO7" s="22"/>
      <c r="CP7" s="23"/>
      <c r="CQ7" s="23"/>
      <c r="CR7" s="21"/>
      <c r="CS7" s="21"/>
      <c r="CT7" s="21"/>
      <c r="CU7" s="21"/>
      <c r="CV7" s="22"/>
      <c r="CW7" s="22"/>
      <c r="CX7" s="22"/>
      <c r="CY7" s="23"/>
      <c r="CZ7" s="23"/>
      <c r="DA7" s="21"/>
      <c r="DB7" s="21"/>
      <c r="DC7" s="21"/>
      <c r="DD7" s="21"/>
      <c r="DE7" s="22"/>
      <c r="DF7" s="22"/>
      <c r="DG7" s="22"/>
      <c r="DH7" s="23"/>
      <c r="DI7" s="23"/>
      <c r="DJ7" s="21"/>
      <c r="DK7" s="21"/>
      <c r="DL7" s="21"/>
      <c r="DM7" s="21"/>
      <c r="DN7" s="22"/>
      <c r="DO7" s="22"/>
      <c r="DP7" s="22"/>
      <c r="DQ7" s="23"/>
      <c r="DR7" s="23"/>
      <c r="DS7" s="21"/>
      <c r="DT7" s="21"/>
      <c r="DU7" s="21"/>
      <c r="DV7" s="21"/>
      <c r="DW7" s="22"/>
      <c r="DX7" s="22"/>
      <c r="DY7" s="22"/>
      <c r="DZ7" s="23"/>
      <c r="EA7" s="23"/>
      <c r="EB7" s="3"/>
      <c r="EC7" s="24" t="s">
        <v>32</v>
      </c>
      <c r="ED7" s="9"/>
      <c r="EE7" s="9"/>
      <c r="EF7" s="9"/>
      <c r="EG7" s="9"/>
      <c r="EH7" s="9"/>
      <c r="EI7" s="9"/>
      <c r="EJ7" s="9"/>
      <c r="EK7" s="13"/>
      <c r="EL7" s="25" t="s">
        <v>31</v>
      </c>
      <c r="EM7" s="21"/>
      <c r="EN7" s="21"/>
      <c r="EO7" s="21"/>
      <c r="EP7" s="21"/>
      <c r="EQ7" s="22"/>
      <c r="ER7" s="22"/>
      <c r="ES7" s="22"/>
      <c r="ET7" s="23"/>
      <c r="EU7" s="23"/>
      <c r="EV7" s="9"/>
    </row>
    <row r="8" spans="1:152" s="14" customFormat="1" ht="33" customHeight="1" x14ac:dyDescent="0.3">
      <c r="A8" s="9"/>
      <c r="B8" s="26" t="s">
        <v>33</v>
      </c>
      <c r="C8" s="27" t="s">
        <v>34</v>
      </c>
      <c r="D8" s="27">
        <v>3</v>
      </c>
      <c r="E8" s="29" t="s">
        <v>35</v>
      </c>
      <c r="F8" s="28">
        <v>1.591</v>
      </c>
      <c r="G8" s="28">
        <v>0.52200000000000002</v>
      </c>
      <c r="H8" s="28">
        <v>0.26300000000000001</v>
      </c>
      <c r="I8" s="28">
        <v>15.808999999999999</v>
      </c>
      <c r="J8" s="28">
        <v>0</v>
      </c>
      <c r="K8" s="28">
        <v>0</v>
      </c>
      <c r="L8" s="28">
        <v>0.41599999999999998</v>
      </c>
      <c r="M8" s="28">
        <v>0</v>
      </c>
      <c r="N8" s="89">
        <f>IFERROR(SUM(F8:M8), 0)</f>
        <v>18.600999999999999</v>
      </c>
      <c r="O8" s="28">
        <v>2.0659999999999998</v>
      </c>
      <c r="P8" s="28">
        <v>0.67800000000000005</v>
      </c>
      <c r="Q8" s="28">
        <v>0.34200000000000003</v>
      </c>
      <c r="R8" s="28">
        <v>18.724</v>
      </c>
      <c r="S8" s="28">
        <v>0</v>
      </c>
      <c r="T8" s="28">
        <v>0</v>
      </c>
      <c r="U8" s="28">
        <v>0.70099999999999996</v>
      </c>
      <c r="V8" s="28">
        <v>0</v>
      </c>
      <c r="W8" s="89">
        <f>IFERROR(SUM(O8:V8), 0)</f>
        <v>22.510999999999999</v>
      </c>
      <c r="X8" s="28">
        <v>2.8159999999999998</v>
      </c>
      <c r="Y8" s="28">
        <v>0.92400000000000004</v>
      </c>
      <c r="Z8" s="28">
        <v>0.46600000000000003</v>
      </c>
      <c r="AA8" s="28">
        <v>19.292000000000002</v>
      </c>
      <c r="AB8" s="28">
        <v>0</v>
      </c>
      <c r="AC8" s="28">
        <v>0</v>
      </c>
      <c r="AD8" s="28">
        <v>0.184</v>
      </c>
      <c r="AE8" s="28">
        <v>0</v>
      </c>
      <c r="AF8" s="89">
        <f>IFERROR(SUM(X8:AE8), 0)</f>
        <v>23.682000000000002</v>
      </c>
      <c r="AG8" s="28">
        <v>2.9350000000000001</v>
      </c>
      <c r="AH8" s="28">
        <v>0.96399999999999997</v>
      </c>
      <c r="AI8" s="28">
        <v>0.48599999999999999</v>
      </c>
      <c r="AJ8" s="28">
        <v>20.785</v>
      </c>
      <c r="AK8" s="28">
        <v>0</v>
      </c>
      <c r="AL8" s="28">
        <v>0</v>
      </c>
      <c r="AM8" s="28">
        <v>7.0000000000000001E-3</v>
      </c>
      <c r="AN8" s="28">
        <v>4.0000000000000001E-3</v>
      </c>
      <c r="AO8" s="89">
        <f>IFERROR(SUM(AG8:AN8), 0)</f>
        <v>25.181000000000004</v>
      </c>
      <c r="AP8" s="28">
        <v>3.0739999999999998</v>
      </c>
      <c r="AQ8" s="28">
        <v>1.0089999999999999</v>
      </c>
      <c r="AR8" s="28">
        <v>0.50900000000000001</v>
      </c>
      <c r="AS8" s="28">
        <v>21.443000000000001</v>
      </c>
      <c r="AT8" s="28">
        <v>6.6000000000000003E-2</v>
      </c>
      <c r="AU8" s="28">
        <v>0</v>
      </c>
      <c r="AV8" s="28">
        <v>-6.4000000000000001E-2</v>
      </c>
      <c r="AW8" s="28">
        <v>0</v>
      </c>
      <c r="AX8" s="89">
        <f>IFERROR(SUM(AP8:AW8), 0)</f>
        <v>26.037000000000003</v>
      </c>
      <c r="AY8" s="28">
        <v>2.8050000000000002</v>
      </c>
      <c r="AZ8" s="28">
        <v>0.92100000000000004</v>
      </c>
      <c r="BA8" s="28">
        <v>0.46100000000000002</v>
      </c>
      <c r="BB8" s="28">
        <v>18.228999999999999</v>
      </c>
      <c r="BC8" s="28">
        <v>2.9740000000000002</v>
      </c>
      <c r="BD8" s="28">
        <v>0</v>
      </c>
      <c r="BE8" s="28">
        <v>-0.33500000000000002</v>
      </c>
      <c r="BF8" s="28">
        <v>0</v>
      </c>
      <c r="BG8" s="89">
        <f>IFERROR(SUM(AY8:BF8), 0)</f>
        <v>25.055</v>
      </c>
      <c r="BH8" s="28">
        <v>3.2930000000000001</v>
      </c>
      <c r="BI8" s="28">
        <v>1.081</v>
      </c>
      <c r="BJ8" s="28">
        <v>0.54100000000000004</v>
      </c>
      <c r="BK8" s="28">
        <v>18.218</v>
      </c>
      <c r="BL8" s="28">
        <v>2.2589999999999999</v>
      </c>
      <c r="BM8" s="28">
        <v>0</v>
      </c>
      <c r="BN8" s="28">
        <v>1.1220000000000001</v>
      </c>
      <c r="BO8" s="28">
        <v>0</v>
      </c>
      <c r="BP8" s="89">
        <f>IFERROR(SUM(BH8:BO8), 0)</f>
        <v>26.514000000000003</v>
      </c>
      <c r="BQ8" s="28">
        <v>3.512</v>
      </c>
      <c r="BR8" s="28">
        <v>1.153</v>
      </c>
      <c r="BS8" s="28">
        <v>0.57699999999999996</v>
      </c>
      <c r="BT8" s="28">
        <v>18.454999999999998</v>
      </c>
      <c r="BU8" s="28">
        <v>2.6179999999999999</v>
      </c>
      <c r="BV8" s="28">
        <v>0.78900000000000003</v>
      </c>
      <c r="BW8" s="28">
        <v>0.91</v>
      </c>
      <c r="BX8" s="28">
        <v>2E-3</v>
      </c>
      <c r="BY8" s="89">
        <f>IFERROR(SUM(BQ8:BX8), 0)</f>
        <v>28.015999999999998</v>
      </c>
      <c r="BZ8" s="28">
        <v>4.1760000000000002</v>
      </c>
      <c r="CA8" s="28">
        <v>1.371</v>
      </c>
      <c r="CB8" s="28">
        <v>0.68600000000000005</v>
      </c>
      <c r="CC8" s="28">
        <v>19.942</v>
      </c>
      <c r="CD8" s="28">
        <v>3.706</v>
      </c>
      <c r="CE8" s="28">
        <v>0.68500000000000005</v>
      </c>
      <c r="CF8" s="28">
        <v>1.3169999999999999</v>
      </c>
      <c r="CG8" s="28">
        <v>0.03</v>
      </c>
      <c r="CH8" s="89">
        <f>IFERROR(SUM(BZ8:CG8), 0)</f>
        <v>31.913</v>
      </c>
      <c r="CI8" s="28">
        <v>4.0620000000000003</v>
      </c>
      <c r="CJ8" s="28">
        <v>1.3340000000000001</v>
      </c>
      <c r="CK8" s="28">
        <v>0.66700000000000004</v>
      </c>
      <c r="CL8" s="28">
        <v>21.803999999999998</v>
      </c>
      <c r="CM8" s="28">
        <v>2.2799999999999998</v>
      </c>
      <c r="CN8" s="28">
        <v>0.66200000000000003</v>
      </c>
      <c r="CO8" s="28">
        <v>2.3079999999999998</v>
      </c>
      <c r="CP8" s="28">
        <v>1.9E-2</v>
      </c>
      <c r="CQ8" s="89">
        <f>IFERROR(SUM(CI8:CP8), 0)</f>
        <v>33.135999999999996</v>
      </c>
      <c r="CR8" s="28">
        <v>3.7890000000000001</v>
      </c>
      <c r="CS8" s="28">
        <v>1.236</v>
      </c>
      <c r="CT8" s="28">
        <v>0.64500000000000002</v>
      </c>
      <c r="CU8" s="28">
        <v>29.35</v>
      </c>
      <c r="CV8" s="28">
        <v>2.9279999999999999</v>
      </c>
      <c r="CW8" s="28">
        <v>0.85699999999999998</v>
      </c>
      <c r="CX8" s="28">
        <v>0.18099999999999999</v>
      </c>
      <c r="CY8" s="28">
        <v>2.1999999999999999E-2</v>
      </c>
      <c r="CZ8" s="89">
        <f>IFERROR(SUM(CR8:CY8), 0)</f>
        <v>39.007999999999996</v>
      </c>
      <c r="DA8" s="28">
        <v>2.1059999999999999</v>
      </c>
      <c r="DB8" s="28">
        <v>0.75700000000000001</v>
      </c>
      <c r="DC8" s="28">
        <v>0.35699999999999998</v>
      </c>
      <c r="DD8" s="28">
        <v>24.673999999999999</v>
      </c>
      <c r="DE8" s="28">
        <v>0</v>
      </c>
      <c r="DF8" s="28">
        <v>0</v>
      </c>
      <c r="DG8" s="28">
        <v>1.6890000000000001</v>
      </c>
      <c r="DH8" s="28">
        <v>0</v>
      </c>
      <c r="DI8" s="89">
        <f>IFERROR(SUM(DA8:DH8), 0)</f>
        <v>29.582999999999998</v>
      </c>
      <c r="DJ8" s="28">
        <v>2.1139999999999999</v>
      </c>
      <c r="DK8" s="28">
        <v>0.76</v>
      </c>
      <c r="DL8" s="28">
        <v>0.35899999999999999</v>
      </c>
      <c r="DM8" s="28">
        <v>24.372</v>
      </c>
      <c r="DN8" s="28">
        <v>0</v>
      </c>
      <c r="DO8" s="28">
        <v>0</v>
      </c>
      <c r="DP8" s="28">
        <v>1.732</v>
      </c>
      <c r="DQ8" s="28">
        <v>0</v>
      </c>
      <c r="DR8" s="89">
        <f>IFERROR(SUM(DJ8:DQ8), 0)</f>
        <v>29.337</v>
      </c>
      <c r="DS8" s="28">
        <v>2.2050000000000001</v>
      </c>
      <c r="DT8" s="28">
        <v>0.79200000000000004</v>
      </c>
      <c r="DU8" s="28">
        <v>0.374</v>
      </c>
      <c r="DV8" s="28">
        <v>24.981000000000002</v>
      </c>
      <c r="DW8" s="28">
        <v>0</v>
      </c>
      <c r="DX8" s="28">
        <v>0</v>
      </c>
      <c r="DY8" s="28">
        <v>1.8480000000000001</v>
      </c>
      <c r="DZ8" s="28">
        <v>0</v>
      </c>
      <c r="EA8" s="89">
        <f>IFERROR(SUM(DS8:DZ8), 0)</f>
        <v>30.2</v>
      </c>
      <c r="EB8" s="3"/>
      <c r="EC8" s="30">
        <f t="shared" ref="EC8:EJ14" si="0" xml:space="preserve"> IF( ISNUMBER(F8), 0, 1 )</f>
        <v>0</v>
      </c>
      <c r="ED8" s="30">
        <f t="shared" si="0"/>
        <v>0</v>
      </c>
      <c r="EE8" s="30">
        <f t="shared" si="0"/>
        <v>0</v>
      </c>
      <c r="EF8" s="30">
        <f t="shared" si="0"/>
        <v>0</v>
      </c>
      <c r="EG8" s="30">
        <f t="shared" si="0"/>
        <v>0</v>
      </c>
      <c r="EH8" s="30">
        <f t="shared" si="0"/>
        <v>0</v>
      </c>
      <c r="EI8" s="30">
        <f t="shared" si="0"/>
        <v>0</v>
      </c>
      <c r="EJ8" s="30">
        <f t="shared" si="0"/>
        <v>0</v>
      </c>
      <c r="EK8" s="13"/>
      <c r="EL8" s="26" t="s">
        <v>33</v>
      </c>
      <c r="EM8" s="31" t="s">
        <v>36</v>
      </c>
      <c r="EN8" s="31" t="s">
        <v>37</v>
      </c>
      <c r="EO8" s="31" t="s">
        <v>38</v>
      </c>
      <c r="EP8" s="31" t="s">
        <v>39</v>
      </c>
      <c r="EQ8" s="31" t="s">
        <v>40</v>
      </c>
      <c r="ER8" s="31" t="s">
        <v>41</v>
      </c>
      <c r="ES8" s="31" t="s">
        <v>42</v>
      </c>
      <c r="ET8" s="31" t="s">
        <v>43</v>
      </c>
      <c r="EU8" s="32" t="s">
        <v>44</v>
      </c>
      <c r="EV8" s="9"/>
    </row>
    <row r="9" spans="1:152" s="14" customFormat="1" ht="33" customHeight="1" x14ac:dyDescent="0.3">
      <c r="A9" s="9"/>
      <c r="B9" s="33" t="s">
        <v>45</v>
      </c>
      <c r="C9" s="34" t="s">
        <v>34</v>
      </c>
      <c r="D9" s="34">
        <v>3</v>
      </c>
      <c r="E9" s="36" t="s">
        <v>46</v>
      </c>
      <c r="F9" s="35">
        <v>0</v>
      </c>
      <c r="G9" s="35">
        <v>0</v>
      </c>
      <c r="H9" s="35">
        <v>0</v>
      </c>
      <c r="I9" s="35">
        <v>-0.33800000000000002</v>
      </c>
      <c r="J9" s="35">
        <v>0</v>
      </c>
      <c r="K9" s="35">
        <v>0</v>
      </c>
      <c r="L9" s="35">
        <v>-2.145</v>
      </c>
      <c r="M9" s="35">
        <v>0</v>
      </c>
      <c r="N9" s="90">
        <f t="shared" ref="N9:N13" si="1">IFERROR(SUM(F9:M9), 0)</f>
        <v>-2.4830000000000001</v>
      </c>
      <c r="O9" s="35">
        <v>0</v>
      </c>
      <c r="P9" s="35">
        <v>0</v>
      </c>
      <c r="Q9" s="35">
        <v>0</v>
      </c>
      <c r="R9" s="35">
        <v>0.33800000000000002</v>
      </c>
      <c r="S9" s="35">
        <v>0</v>
      </c>
      <c r="T9" s="35">
        <v>0</v>
      </c>
      <c r="U9" s="35">
        <v>-2.097</v>
      </c>
      <c r="V9" s="35">
        <v>0</v>
      </c>
      <c r="W9" s="90">
        <f t="shared" ref="W9:W14" si="2">IFERROR(SUM(O9:V9), 0)</f>
        <v>-1.7589999999999999</v>
      </c>
      <c r="X9" s="35">
        <v>0</v>
      </c>
      <c r="Y9" s="35">
        <v>0</v>
      </c>
      <c r="Z9" s="35">
        <v>0</v>
      </c>
      <c r="AA9" s="35">
        <v>-0.24299999999999999</v>
      </c>
      <c r="AB9" s="35">
        <v>0</v>
      </c>
      <c r="AC9" s="35">
        <v>0</v>
      </c>
      <c r="AD9" s="35">
        <v>-1.6160000000000001</v>
      </c>
      <c r="AE9" s="35">
        <v>0</v>
      </c>
      <c r="AF9" s="90">
        <f t="shared" ref="AF9:AF14" si="3">IFERROR(SUM(X9:AE9), 0)</f>
        <v>-1.859</v>
      </c>
      <c r="AG9" s="35">
        <v>-1E-3</v>
      </c>
      <c r="AH9" s="35">
        <v>0</v>
      </c>
      <c r="AI9" s="35">
        <v>0</v>
      </c>
      <c r="AJ9" s="35">
        <v>-0.189</v>
      </c>
      <c r="AK9" s="35">
        <v>0</v>
      </c>
      <c r="AL9" s="35">
        <v>0</v>
      </c>
      <c r="AM9" s="35">
        <v>-1.8009999999999999</v>
      </c>
      <c r="AN9" s="35">
        <v>0</v>
      </c>
      <c r="AO9" s="90">
        <f t="shared" ref="AO9:AO14" si="4">IFERROR(SUM(AG9:AN9), 0)</f>
        <v>-1.9909999999999999</v>
      </c>
      <c r="AP9" s="35">
        <v>0</v>
      </c>
      <c r="AQ9" s="35">
        <v>0</v>
      </c>
      <c r="AR9" s="35">
        <v>0</v>
      </c>
      <c r="AS9" s="35">
        <v>-0.33200000000000002</v>
      </c>
      <c r="AT9" s="35">
        <v>-1E-3</v>
      </c>
      <c r="AU9" s="35">
        <v>0</v>
      </c>
      <c r="AV9" s="35">
        <v>-2.0009999999999999</v>
      </c>
      <c r="AW9" s="35">
        <v>0</v>
      </c>
      <c r="AX9" s="90">
        <f t="shared" ref="AX9:AX14" si="5">IFERROR(SUM(AP9:AW9), 0)</f>
        <v>-2.3340000000000001</v>
      </c>
      <c r="AY9" s="35">
        <v>0</v>
      </c>
      <c r="AZ9" s="35">
        <v>0</v>
      </c>
      <c r="BA9" s="35">
        <v>0</v>
      </c>
      <c r="BB9" s="35">
        <v>-0.20399999999999999</v>
      </c>
      <c r="BC9" s="35">
        <v>-0.188</v>
      </c>
      <c r="BD9" s="35">
        <v>0</v>
      </c>
      <c r="BE9" s="35">
        <v>-2.46</v>
      </c>
      <c r="BF9" s="35">
        <v>0</v>
      </c>
      <c r="BG9" s="90">
        <f t="shared" ref="BG9:BG14" si="6">IFERROR(SUM(AY9:BF9), 0)</f>
        <v>-2.8519999999999999</v>
      </c>
      <c r="BH9" s="35">
        <v>0</v>
      </c>
      <c r="BI9" s="35">
        <v>0</v>
      </c>
      <c r="BJ9" s="35">
        <v>0</v>
      </c>
      <c r="BK9" s="35">
        <v>-0.52700000000000002</v>
      </c>
      <c r="BL9" s="35">
        <v>-7.8E-2</v>
      </c>
      <c r="BM9" s="35">
        <v>0</v>
      </c>
      <c r="BN9" s="35">
        <v>-2.6629999999999998</v>
      </c>
      <c r="BO9" s="35">
        <v>0</v>
      </c>
      <c r="BP9" s="90">
        <f t="shared" ref="BP9:BP14" si="7">IFERROR(SUM(BH9:BO9), 0)</f>
        <v>-3.2679999999999998</v>
      </c>
      <c r="BQ9" s="35">
        <v>0</v>
      </c>
      <c r="BR9" s="35">
        <v>0</v>
      </c>
      <c r="BS9" s="35">
        <v>0</v>
      </c>
      <c r="BT9" s="35">
        <v>-0.624</v>
      </c>
      <c r="BU9" s="35">
        <v>-5.2999999999999999E-2</v>
      </c>
      <c r="BV9" s="35">
        <v>0</v>
      </c>
      <c r="BW9" s="35">
        <v>-2.4809999999999999</v>
      </c>
      <c r="BX9" s="35">
        <v>-4.0000000000000001E-3</v>
      </c>
      <c r="BY9" s="90">
        <f t="shared" ref="BY9:BY14" si="8">IFERROR(SUM(BQ9:BX9), 0)</f>
        <v>-3.1619999999999999</v>
      </c>
      <c r="BZ9" s="35">
        <v>0</v>
      </c>
      <c r="CA9" s="35">
        <v>0</v>
      </c>
      <c r="CB9" s="35">
        <v>0</v>
      </c>
      <c r="CC9" s="35">
        <v>-1.857</v>
      </c>
      <c r="CD9" s="35">
        <v>-0.155</v>
      </c>
      <c r="CE9" s="35">
        <v>0</v>
      </c>
      <c r="CF9" s="35">
        <v>-3.927</v>
      </c>
      <c r="CG9" s="35">
        <v>0</v>
      </c>
      <c r="CH9" s="90">
        <f t="shared" ref="CH9:CH14" si="9">IFERROR(SUM(BZ9:CG9), 0)</f>
        <v>-5.9390000000000001</v>
      </c>
      <c r="CI9" s="35">
        <v>2E-3</v>
      </c>
      <c r="CJ9" s="35">
        <v>1E-3</v>
      </c>
      <c r="CK9" s="35">
        <v>0</v>
      </c>
      <c r="CL9" s="35">
        <v>-0.57899999999999996</v>
      </c>
      <c r="CM9" s="35">
        <v>-8.4000000000000005E-2</v>
      </c>
      <c r="CN9" s="35">
        <v>0</v>
      </c>
      <c r="CO9" s="35">
        <v>-6.1929999999999996</v>
      </c>
      <c r="CP9" s="35">
        <v>0</v>
      </c>
      <c r="CQ9" s="90">
        <f t="shared" ref="CQ9:CQ14" si="10">IFERROR(SUM(CI9:CP9), 0)</f>
        <v>-6.8529999999999998</v>
      </c>
      <c r="CR9" s="35">
        <v>0</v>
      </c>
      <c r="CS9" s="35">
        <v>0</v>
      </c>
      <c r="CT9" s="35">
        <v>0</v>
      </c>
      <c r="CU9" s="35">
        <v>-0.52700000000000002</v>
      </c>
      <c r="CV9" s="35">
        <v>-8.2000000000000003E-2</v>
      </c>
      <c r="CW9" s="35">
        <v>0</v>
      </c>
      <c r="CX9" s="35">
        <v>-9.6750000000000007</v>
      </c>
      <c r="CY9" s="35">
        <v>0</v>
      </c>
      <c r="CZ9" s="90">
        <f t="shared" ref="CZ9:CZ14" si="11">IFERROR(SUM(CR9:CY9), 0)</f>
        <v>-10.284000000000001</v>
      </c>
      <c r="DA9" s="35">
        <v>0</v>
      </c>
      <c r="DB9" s="35">
        <v>0</v>
      </c>
      <c r="DC9" s="35">
        <v>0</v>
      </c>
      <c r="DD9" s="35">
        <v>-0.40100000000000002</v>
      </c>
      <c r="DE9" s="35">
        <v>0</v>
      </c>
      <c r="DF9" s="35">
        <v>0</v>
      </c>
      <c r="DG9" s="35">
        <v>-7.3940000000000001</v>
      </c>
      <c r="DH9" s="35">
        <v>0</v>
      </c>
      <c r="DI9" s="90">
        <f t="shared" ref="DI9:DI14" si="12">IFERROR(SUM(DA9:DH9), 0)</f>
        <v>-7.7949999999999999</v>
      </c>
      <c r="DJ9" s="35">
        <v>0</v>
      </c>
      <c r="DK9" s="35">
        <v>0</v>
      </c>
      <c r="DL9" s="35">
        <v>0</v>
      </c>
      <c r="DM9" s="35">
        <v>-0.44700000000000001</v>
      </c>
      <c r="DN9" s="35">
        <v>0</v>
      </c>
      <c r="DO9" s="35">
        <v>0</v>
      </c>
      <c r="DP9" s="35">
        <v>-7.85</v>
      </c>
      <c r="DQ9" s="35">
        <v>0</v>
      </c>
      <c r="DR9" s="90">
        <f t="shared" ref="DR9:DR14" si="13">IFERROR(SUM(DJ9:DQ9), 0)</f>
        <v>-8.2969999999999988</v>
      </c>
      <c r="DS9" s="35">
        <v>0</v>
      </c>
      <c r="DT9" s="35">
        <v>0</v>
      </c>
      <c r="DU9" s="35">
        <v>0</v>
      </c>
      <c r="DV9" s="35">
        <v>-0.48</v>
      </c>
      <c r="DW9" s="35">
        <v>0</v>
      </c>
      <c r="DX9" s="35">
        <v>0</v>
      </c>
      <c r="DY9" s="35">
        <v>-8.2230000000000008</v>
      </c>
      <c r="DZ9" s="35">
        <v>0</v>
      </c>
      <c r="EA9" s="90">
        <f t="shared" ref="EA9:EA14" si="14">IFERROR(SUM(DS9:DZ9), 0)</f>
        <v>-8.7030000000000012</v>
      </c>
      <c r="EB9" s="3"/>
      <c r="EC9" s="30">
        <f t="shared" si="0"/>
        <v>0</v>
      </c>
      <c r="ED9" s="30">
        <f t="shared" si="0"/>
        <v>0</v>
      </c>
      <c r="EE9" s="30">
        <f t="shared" si="0"/>
        <v>0</v>
      </c>
      <c r="EF9" s="30">
        <f t="shared" si="0"/>
        <v>0</v>
      </c>
      <c r="EG9" s="30">
        <f t="shared" si="0"/>
        <v>0</v>
      </c>
      <c r="EH9" s="30">
        <f t="shared" si="0"/>
        <v>0</v>
      </c>
      <c r="EI9" s="30">
        <f t="shared" si="0"/>
        <v>0</v>
      </c>
      <c r="EJ9" s="30">
        <f t="shared" si="0"/>
        <v>0</v>
      </c>
      <c r="EK9" s="13"/>
      <c r="EL9" s="33" t="s">
        <v>45</v>
      </c>
      <c r="EM9" s="37" t="s">
        <v>47</v>
      </c>
      <c r="EN9" s="37" t="s">
        <v>48</v>
      </c>
      <c r="EO9" s="37" t="s">
        <v>49</v>
      </c>
      <c r="EP9" s="37" t="s">
        <v>50</v>
      </c>
      <c r="EQ9" s="37" t="s">
        <v>51</v>
      </c>
      <c r="ER9" s="37" t="s">
        <v>52</v>
      </c>
      <c r="ES9" s="37" t="s">
        <v>53</v>
      </c>
      <c r="ET9" s="37" t="s">
        <v>54</v>
      </c>
      <c r="EU9" s="38" t="s">
        <v>55</v>
      </c>
      <c r="EV9" s="9"/>
    </row>
    <row r="10" spans="1:152" s="14" customFormat="1" ht="33" customHeight="1" x14ac:dyDescent="0.3">
      <c r="A10" s="9"/>
      <c r="B10" s="33" t="s">
        <v>56</v>
      </c>
      <c r="C10" s="34" t="s">
        <v>34</v>
      </c>
      <c r="D10" s="34">
        <v>3</v>
      </c>
      <c r="E10" s="36" t="s">
        <v>57</v>
      </c>
      <c r="F10" s="35">
        <v>0</v>
      </c>
      <c r="G10" s="35">
        <v>0</v>
      </c>
      <c r="H10" s="35">
        <v>0</v>
      </c>
      <c r="I10" s="35">
        <v>0</v>
      </c>
      <c r="J10" s="35">
        <v>0</v>
      </c>
      <c r="K10" s="35">
        <v>0</v>
      </c>
      <c r="L10" s="35">
        <v>0</v>
      </c>
      <c r="M10" s="35">
        <v>0</v>
      </c>
      <c r="N10" s="90">
        <f t="shared" si="1"/>
        <v>0</v>
      </c>
      <c r="O10" s="35">
        <v>0</v>
      </c>
      <c r="P10" s="35">
        <v>0</v>
      </c>
      <c r="Q10" s="35">
        <v>0</v>
      </c>
      <c r="R10" s="35">
        <v>0</v>
      </c>
      <c r="S10" s="35">
        <v>0</v>
      </c>
      <c r="T10" s="35">
        <v>0</v>
      </c>
      <c r="U10" s="35">
        <v>0</v>
      </c>
      <c r="V10" s="35">
        <v>0</v>
      </c>
      <c r="W10" s="90">
        <f t="shared" si="2"/>
        <v>0</v>
      </c>
      <c r="X10" s="35">
        <v>0</v>
      </c>
      <c r="Y10" s="35">
        <v>0</v>
      </c>
      <c r="Z10" s="35">
        <v>0</v>
      </c>
      <c r="AA10" s="35">
        <v>0</v>
      </c>
      <c r="AB10" s="35">
        <v>0</v>
      </c>
      <c r="AC10" s="35">
        <v>0</v>
      </c>
      <c r="AD10" s="35">
        <v>0</v>
      </c>
      <c r="AE10" s="35">
        <v>0</v>
      </c>
      <c r="AF10" s="90">
        <f t="shared" si="3"/>
        <v>0</v>
      </c>
      <c r="AG10" s="35">
        <v>0</v>
      </c>
      <c r="AH10" s="35">
        <v>0</v>
      </c>
      <c r="AI10" s="35">
        <v>0</v>
      </c>
      <c r="AJ10" s="35">
        <v>0</v>
      </c>
      <c r="AK10" s="35">
        <v>0</v>
      </c>
      <c r="AL10" s="35">
        <v>0</v>
      </c>
      <c r="AM10" s="35">
        <v>0</v>
      </c>
      <c r="AN10" s="35">
        <v>0</v>
      </c>
      <c r="AO10" s="90">
        <f t="shared" si="4"/>
        <v>0</v>
      </c>
      <c r="AP10" s="35">
        <v>0</v>
      </c>
      <c r="AQ10" s="35">
        <v>0</v>
      </c>
      <c r="AR10" s="35">
        <v>0</v>
      </c>
      <c r="AS10" s="35">
        <v>0</v>
      </c>
      <c r="AT10" s="35">
        <v>0</v>
      </c>
      <c r="AU10" s="35">
        <v>0</v>
      </c>
      <c r="AV10" s="35">
        <v>0</v>
      </c>
      <c r="AW10" s="35">
        <v>0</v>
      </c>
      <c r="AX10" s="90">
        <f t="shared" si="5"/>
        <v>0</v>
      </c>
      <c r="AY10" s="35">
        <v>0</v>
      </c>
      <c r="AZ10" s="35">
        <v>0</v>
      </c>
      <c r="BA10" s="35">
        <v>0</v>
      </c>
      <c r="BB10" s="35">
        <v>0</v>
      </c>
      <c r="BC10" s="35">
        <v>0</v>
      </c>
      <c r="BD10" s="35">
        <v>0</v>
      </c>
      <c r="BE10" s="35">
        <v>-0.01</v>
      </c>
      <c r="BF10" s="35">
        <v>0</v>
      </c>
      <c r="BG10" s="90">
        <f t="shared" si="6"/>
        <v>-0.01</v>
      </c>
      <c r="BH10" s="35">
        <v>0</v>
      </c>
      <c r="BI10" s="35">
        <v>0</v>
      </c>
      <c r="BJ10" s="35">
        <v>0</v>
      </c>
      <c r="BK10" s="35">
        <v>0</v>
      </c>
      <c r="BL10" s="35">
        <v>0</v>
      </c>
      <c r="BM10" s="35">
        <v>0</v>
      </c>
      <c r="BN10" s="35">
        <v>0</v>
      </c>
      <c r="BO10" s="35">
        <v>0</v>
      </c>
      <c r="BP10" s="90">
        <f t="shared" si="7"/>
        <v>0</v>
      </c>
      <c r="BQ10" s="35">
        <v>0</v>
      </c>
      <c r="BR10" s="35">
        <v>0</v>
      </c>
      <c r="BS10" s="35">
        <v>0</v>
      </c>
      <c r="BT10" s="35">
        <v>0</v>
      </c>
      <c r="BU10" s="35">
        <v>0</v>
      </c>
      <c r="BV10" s="35">
        <v>0</v>
      </c>
      <c r="BW10" s="35">
        <v>0</v>
      </c>
      <c r="BX10" s="35">
        <v>0</v>
      </c>
      <c r="BY10" s="90">
        <f t="shared" si="8"/>
        <v>0</v>
      </c>
      <c r="BZ10" s="35">
        <v>0</v>
      </c>
      <c r="CA10" s="35">
        <v>0</v>
      </c>
      <c r="CB10" s="35">
        <v>0</v>
      </c>
      <c r="CC10" s="35">
        <v>0</v>
      </c>
      <c r="CD10" s="35">
        <v>0</v>
      </c>
      <c r="CE10" s="35">
        <v>0</v>
      </c>
      <c r="CF10" s="35">
        <v>0</v>
      </c>
      <c r="CG10" s="35">
        <v>0</v>
      </c>
      <c r="CH10" s="90">
        <f t="shared" si="9"/>
        <v>0</v>
      </c>
      <c r="CI10" s="35">
        <v>0</v>
      </c>
      <c r="CJ10" s="35">
        <v>0</v>
      </c>
      <c r="CK10" s="35">
        <v>0</v>
      </c>
      <c r="CL10" s="35">
        <v>0</v>
      </c>
      <c r="CM10" s="35">
        <v>0</v>
      </c>
      <c r="CN10" s="35">
        <v>0</v>
      </c>
      <c r="CO10" s="35">
        <v>0</v>
      </c>
      <c r="CP10" s="35">
        <v>0</v>
      </c>
      <c r="CQ10" s="90">
        <f t="shared" si="10"/>
        <v>0</v>
      </c>
      <c r="CR10" s="35">
        <v>0</v>
      </c>
      <c r="CS10" s="35">
        <v>0</v>
      </c>
      <c r="CT10" s="35">
        <v>0</v>
      </c>
      <c r="CU10" s="35">
        <v>0</v>
      </c>
      <c r="CV10" s="35">
        <v>0</v>
      </c>
      <c r="CW10" s="35">
        <v>0</v>
      </c>
      <c r="CX10" s="35">
        <v>0</v>
      </c>
      <c r="CY10" s="35">
        <v>0</v>
      </c>
      <c r="CZ10" s="90">
        <f t="shared" si="11"/>
        <v>0</v>
      </c>
      <c r="DA10" s="35">
        <v>0</v>
      </c>
      <c r="DB10" s="35">
        <v>0</v>
      </c>
      <c r="DC10" s="35">
        <v>0</v>
      </c>
      <c r="DD10" s="35">
        <v>0</v>
      </c>
      <c r="DE10" s="35">
        <v>0</v>
      </c>
      <c r="DF10" s="35">
        <v>0</v>
      </c>
      <c r="DG10" s="35">
        <v>0</v>
      </c>
      <c r="DH10" s="35">
        <v>0</v>
      </c>
      <c r="DI10" s="90">
        <f t="shared" si="12"/>
        <v>0</v>
      </c>
      <c r="DJ10" s="35">
        <v>0</v>
      </c>
      <c r="DK10" s="35">
        <v>0</v>
      </c>
      <c r="DL10" s="35">
        <v>0</v>
      </c>
      <c r="DM10" s="35">
        <v>0</v>
      </c>
      <c r="DN10" s="35">
        <v>0</v>
      </c>
      <c r="DO10" s="35">
        <v>0</v>
      </c>
      <c r="DP10" s="35">
        <v>0</v>
      </c>
      <c r="DQ10" s="35">
        <v>0</v>
      </c>
      <c r="DR10" s="90">
        <f t="shared" si="13"/>
        <v>0</v>
      </c>
      <c r="DS10" s="35">
        <v>0</v>
      </c>
      <c r="DT10" s="35">
        <v>0</v>
      </c>
      <c r="DU10" s="35">
        <v>0</v>
      </c>
      <c r="DV10" s="35">
        <v>0</v>
      </c>
      <c r="DW10" s="35">
        <v>0</v>
      </c>
      <c r="DX10" s="35">
        <v>0</v>
      </c>
      <c r="DY10" s="35">
        <v>0</v>
      </c>
      <c r="DZ10" s="35">
        <v>0</v>
      </c>
      <c r="EA10" s="90">
        <f t="shared" si="14"/>
        <v>0</v>
      </c>
      <c r="EB10" s="3"/>
      <c r="EC10" s="30">
        <f t="shared" si="0"/>
        <v>0</v>
      </c>
      <c r="ED10" s="30">
        <f t="shared" si="0"/>
        <v>0</v>
      </c>
      <c r="EE10" s="30">
        <f t="shared" si="0"/>
        <v>0</v>
      </c>
      <c r="EF10" s="30">
        <f t="shared" si="0"/>
        <v>0</v>
      </c>
      <c r="EG10" s="30">
        <f t="shared" si="0"/>
        <v>0</v>
      </c>
      <c r="EH10" s="30">
        <f t="shared" si="0"/>
        <v>0</v>
      </c>
      <c r="EI10" s="30">
        <f t="shared" si="0"/>
        <v>0</v>
      </c>
      <c r="EJ10" s="30">
        <f t="shared" si="0"/>
        <v>0</v>
      </c>
      <c r="EK10" s="13"/>
      <c r="EL10" s="33" t="s">
        <v>58</v>
      </c>
      <c r="EM10" s="37" t="s">
        <v>59</v>
      </c>
      <c r="EN10" s="37" t="s">
        <v>60</v>
      </c>
      <c r="EO10" s="37" t="s">
        <v>61</v>
      </c>
      <c r="EP10" s="37" t="s">
        <v>62</v>
      </c>
      <c r="EQ10" s="37" t="s">
        <v>63</v>
      </c>
      <c r="ER10" s="37" t="s">
        <v>64</v>
      </c>
      <c r="ES10" s="37" t="s">
        <v>65</v>
      </c>
      <c r="ET10" s="37" t="s">
        <v>66</v>
      </c>
      <c r="EU10" s="38" t="s">
        <v>67</v>
      </c>
      <c r="EV10" s="9"/>
    </row>
    <row r="11" spans="1:152" s="14" customFormat="1" ht="33" customHeight="1" x14ac:dyDescent="0.3">
      <c r="A11" s="9"/>
      <c r="B11" s="33" t="s">
        <v>68</v>
      </c>
      <c r="C11" s="34" t="s">
        <v>34</v>
      </c>
      <c r="D11" s="34">
        <v>3</v>
      </c>
      <c r="E11" s="36" t="s">
        <v>69</v>
      </c>
      <c r="F11" s="35">
        <v>19.468</v>
      </c>
      <c r="G11" s="35">
        <v>8.4359999999999999</v>
      </c>
      <c r="H11" s="35">
        <v>4.5419999999999998</v>
      </c>
      <c r="I11" s="35">
        <v>0</v>
      </c>
      <c r="J11" s="35">
        <v>0</v>
      </c>
      <c r="K11" s="35">
        <v>0</v>
      </c>
      <c r="L11" s="35">
        <v>0</v>
      </c>
      <c r="M11" s="35">
        <v>0</v>
      </c>
      <c r="N11" s="90">
        <f t="shared" si="1"/>
        <v>32.445999999999998</v>
      </c>
      <c r="O11" s="35">
        <v>24.338999999999999</v>
      </c>
      <c r="P11" s="35">
        <v>10.547000000000001</v>
      </c>
      <c r="Q11" s="35">
        <v>5.6790000000000003</v>
      </c>
      <c r="R11" s="35">
        <v>0</v>
      </c>
      <c r="S11" s="35">
        <v>0</v>
      </c>
      <c r="T11" s="35">
        <v>0</v>
      </c>
      <c r="U11" s="35">
        <v>0</v>
      </c>
      <c r="V11" s="35">
        <v>0</v>
      </c>
      <c r="W11" s="90">
        <f t="shared" si="2"/>
        <v>40.564999999999998</v>
      </c>
      <c r="X11" s="35">
        <v>20.937999999999999</v>
      </c>
      <c r="Y11" s="35">
        <v>9.0730000000000004</v>
      </c>
      <c r="Z11" s="35">
        <v>4.8860000000000001</v>
      </c>
      <c r="AA11" s="35">
        <v>0</v>
      </c>
      <c r="AB11" s="35">
        <v>0</v>
      </c>
      <c r="AC11" s="35">
        <v>0</v>
      </c>
      <c r="AD11" s="35">
        <v>0</v>
      </c>
      <c r="AE11" s="35">
        <v>0</v>
      </c>
      <c r="AF11" s="90">
        <f t="shared" si="3"/>
        <v>34.896999999999998</v>
      </c>
      <c r="AG11" s="35">
        <v>18.559000000000001</v>
      </c>
      <c r="AH11" s="35">
        <v>8.0419999999999998</v>
      </c>
      <c r="AI11" s="35">
        <v>4.33</v>
      </c>
      <c r="AJ11" s="35">
        <v>0</v>
      </c>
      <c r="AK11" s="35">
        <v>0</v>
      </c>
      <c r="AL11" s="35">
        <v>0</v>
      </c>
      <c r="AM11" s="35">
        <v>0</v>
      </c>
      <c r="AN11" s="35">
        <v>0</v>
      </c>
      <c r="AO11" s="90">
        <f t="shared" si="4"/>
        <v>30.930999999999997</v>
      </c>
      <c r="AP11" s="35">
        <v>18.207000000000001</v>
      </c>
      <c r="AQ11" s="35">
        <v>7.89</v>
      </c>
      <c r="AR11" s="35">
        <v>4.2480000000000002</v>
      </c>
      <c r="AS11" s="35">
        <v>0</v>
      </c>
      <c r="AT11" s="35">
        <v>0</v>
      </c>
      <c r="AU11" s="35">
        <v>0</v>
      </c>
      <c r="AV11" s="35">
        <v>0</v>
      </c>
      <c r="AW11" s="35">
        <v>0</v>
      </c>
      <c r="AX11" s="90">
        <f t="shared" si="5"/>
        <v>30.345000000000002</v>
      </c>
      <c r="AY11" s="35">
        <v>23.082999999999998</v>
      </c>
      <c r="AZ11" s="35">
        <v>10.044</v>
      </c>
      <c r="BA11" s="35">
        <v>4.0739999999999998</v>
      </c>
      <c r="BB11" s="35">
        <v>0</v>
      </c>
      <c r="BC11" s="35">
        <v>0</v>
      </c>
      <c r="BD11" s="35">
        <v>0</v>
      </c>
      <c r="BE11" s="35">
        <v>0</v>
      </c>
      <c r="BF11" s="35">
        <v>0</v>
      </c>
      <c r="BG11" s="90">
        <f t="shared" si="6"/>
        <v>37.200999999999993</v>
      </c>
      <c r="BH11" s="35">
        <v>15.081</v>
      </c>
      <c r="BI11" s="35">
        <v>7.0190000000000001</v>
      </c>
      <c r="BJ11" s="35">
        <v>3.9</v>
      </c>
      <c r="BK11" s="35">
        <v>0</v>
      </c>
      <c r="BL11" s="35">
        <v>0</v>
      </c>
      <c r="BM11" s="35">
        <v>0</v>
      </c>
      <c r="BN11" s="35">
        <v>0</v>
      </c>
      <c r="BO11" s="35">
        <v>0</v>
      </c>
      <c r="BP11" s="90">
        <f t="shared" si="7"/>
        <v>26</v>
      </c>
      <c r="BQ11" s="35">
        <v>17.196999999999999</v>
      </c>
      <c r="BR11" s="35">
        <v>7.9820000000000002</v>
      </c>
      <c r="BS11" s="35">
        <v>4.4349999999999996</v>
      </c>
      <c r="BT11" s="35">
        <v>0</v>
      </c>
      <c r="BU11" s="35">
        <v>0</v>
      </c>
      <c r="BV11" s="35">
        <v>0</v>
      </c>
      <c r="BW11" s="35">
        <v>0</v>
      </c>
      <c r="BX11" s="35">
        <v>0</v>
      </c>
      <c r="BY11" s="90">
        <f t="shared" si="8"/>
        <v>29.613999999999997</v>
      </c>
      <c r="BZ11" s="35">
        <v>19.922000000000001</v>
      </c>
      <c r="CA11" s="35">
        <v>9.2729999999999997</v>
      </c>
      <c r="CB11" s="35">
        <v>5.1520000000000001</v>
      </c>
      <c r="CC11" s="35">
        <v>0</v>
      </c>
      <c r="CD11" s="35">
        <v>0</v>
      </c>
      <c r="CE11" s="35">
        <v>0</v>
      </c>
      <c r="CF11" s="35">
        <v>0</v>
      </c>
      <c r="CG11" s="35">
        <v>0</v>
      </c>
      <c r="CH11" s="90">
        <f t="shared" si="9"/>
        <v>34.347000000000001</v>
      </c>
      <c r="CI11" s="35">
        <v>14.895</v>
      </c>
      <c r="CJ11" s="35">
        <v>7.3250000000000002</v>
      </c>
      <c r="CK11" s="35">
        <v>4.2409999999999997</v>
      </c>
      <c r="CL11" s="35">
        <v>0</v>
      </c>
      <c r="CM11" s="35">
        <v>0</v>
      </c>
      <c r="CN11" s="35">
        <v>0</v>
      </c>
      <c r="CO11" s="35">
        <v>0</v>
      </c>
      <c r="CP11" s="35">
        <v>0</v>
      </c>
      <c r="CQ11" s="90">
        <f t="shared" si="10"/>
        <v>26.460999999999999</v>
      </c>
      <c r="CR11" s="35">
        <v>11.467000000000001</v>
      </c>
      <c r="CS11" s="35">
        <v>5.9950000000000001</v>
      </c>
      <c r="CT11" s="35">
        <v>3.0019999999999998</v>
      </c>
      <c r="CU11" s="35">
        <v>0</v>
      </c>
      <c r="CV11" s="35">
        <v>0</v>
      </c>
      <c r="CW11" s="35">
        <v>0</v>
      </c>
      <c r="CX11" s="35">
        <v>0</v>
      </c>
      <c r="CY11" s="35">
        <v>0</v>
      </c>
      <c r="CZ11" s="90">
        <f t="shared" si="11"/>
        <v>20.463999999999999</v>
      </c>
      <c r="DA11" s="35">
        <v>30.286999999999999</v>
      </c>
      <c r="DB11" s="35">
        <v>10.884</v>
      </c>
      <c r="DC11" s="35">
        <v>5.1379999999999999</v>
      </c>
      <c r="DD11" s="35">
        <v>4.1159999999999997</v>
      </c>
      <c r="DE11" s="35">
        <v>0</v>
      </c>
      <c r="DF11" s="35">
        <v>0</v>
      </c>
      <c r="DG11" s="35">
        <v>0.61899999999999999</v>
      </c>
      <c r="DH11" s="35">
        <v>0.10299999999999999</v>
      </c>
      <c r="DI11" s="90">
        <f t="shared" si="12"/>
        <v>51.146999999999998</v>
      </c>
      <c r="DJ11" s="35">
        <v>30.709</v>
      </c>
      <c r="DK11" s="35">
        <v>11.036</v>
      </c>
      <c r="DL11" s="35">
        <v>5.2089999999999996</v>
      </c>
      <c r="DM11" s="35">
        <v>4.077</v>
      </c>
      <c r="DN11" s="35">
        <v>0</v>
      </c>
      <c r="DO11" s="35">
        <v>0</v>
      </c>
      <c r="DP11" s="35">
        <v>0.57699999999999996</v>
      </c>
      <c r="DQ11" s="35">
        <v>9.7000000000000003E-2</v>
      </c>
      <c r="DR11" s="90">
        <f t="shared" si="13"/>
        <v>51.704999999999991</v>
      </c>
      <c r="DS11" s="35">
        <v>30.024999999999999</v>
      </c>
      <c r="DT11" s="35">
        <v>10.79</v>
      </c>
      <c r="DU11" s="35">
        <v>5.0940000000000003</v>
      </c>
      <c r="DV11" s="35">
        <v>4.0599999999999996</v>
      </c>
      <c r="DW11" s="35">
        <v>0</v>
      </c>
      <c r="DX11" s="35">
        <v>0</v>
      </c>
      <c r="DY11" s="35">
        <v>0.55600000000000005</v>
      </c>
      <c r="DZ11" s="35">
        <v>9.1999999999999998E-2</v>
      </c>
      <c r="EA11" s="90">
        <f t="shared" si="14"/>
        <v>50.616999999999997</v>
      </c>
      <c r="EB11" s="3"/>
      <c r="EC11" s="30">
        <f t="shared" si="0"/>
        <v>0</v>
      </c>
      <c r="ED11" s="30">
        <f t="shared" si="0"/>
        <v>0</v>
      </c>
      <c r="EE11" s="30">
        <f t="shared" si="0"/>
        <v>0</v>
      </c>
      <c r="EF11" s="30">
        <f t="shared" si="0"/>
        <v>0</v>
      </c>
      <c r="EG11" s="30">
        <f t="shared" si="0"/>
        <v>0</v>
      </c>
      <c r="EH11" s="30">
        <f t="shared" si="0"/>
        <v>0</v>
      </c>
      <c r="EI11" s="30">
        <f t="shared" si="0"/>
        <v>0</v>
      </c>
      <c r="EJ11" s="30">
        <f t="shared" si="0"/>
        <v>0</v>
      </c>
      <c r="EK11" s="13"/>
      <c r="EL11" s="33" t="s">
        <v>68</v>
      </c>
      <c r="EM11" s="37" t="s">
        <v>70</v>
      </c>
      <c r="EN11" s="37" t="s">
        <v>71</v>
      </c>
      <c r="EO11" s="37" t="s">
        <v>72</v>
      </c>
      <c r="EP11" s="37" t="s">
        <v>73</v>
      </c>
      <c r="EQ11" s="37" t="s">
        <v>74</v>
      </c>
      <c r="ER11" s="37" t="s">
        <v>75</v>
      </c>
      <c r="ES11" s="37" t="s">
        <v>76</v>
      </c>
      <c r="ET11" s="37" t="s">
        <v>77</v>
      </c>
      <c r="EU11" s="38" t="s">
        <v>78</v>
      </c>
      <c r="EV11" s="9"/>
    </row>
    <row r="12" spans="1:152" s="14" customFormat="1" ht="33" customHeight="1" x14ac:dyDescent="0.3">
      <c r="A12" s="9"/>
      <c r="B12" s="33" t="s">
        <v>79</v>
      </c>
      <c r="C12" s="34" t="s">
        <v>34</v>
      </c>
      <c r="D12" s="34">
        <v>3</v>
      </c>
      <c r="E12" s="36" t="s">
        <v>80</v>
      </c>
      <c r="F12" s="35">
        <v>0</v>
      </c>
      <c r="G12" s="35">
        <v>0</v>
      </c>
      <c r="H12" s="35">
        <v>0</v>
      </c>
      <c r="I12" s="35">
        <v>0</v>
      </c>
      <c r="J12" s="35">
        <v>0</v>
      </c>
      <c r="K12" s="35">
        <v>0</v>
      </c>
      <c r="L12" s="35">
        <v>0</v>
      </c>
      <c r="M12" s="35">
        <v>0</v>
      </c>
      <c r="N12" s="90">
        <f t="shared" si="1"/>
        <v>0</v>
      </c>
      <c r="O12" s="35">
        <v>0</v>
      </c>
      <c r="P12" s="35">
        <v>0</v>
      </c>
      <c r="Q12" s="35">
        <v>0</v>
      </c>
      <c r="R12" s="35">
        <v>0</v>
      </c>
      <c r="S12" s="35">
        <v>0</v>
      </c>
      <c r="T12" s="35">
        <v>0</v>
      </c>
      <c r="U12" s="35">
        <v>0</v>
      </c>
      <c r="V12" s="35">
        <v>0</v>
      </c>
      <c r="W12" s="90">
        <f t="shared" si="2"/>
        <v>0</v>
      </c>
      <c r="X12" s="35">
        <v>0</v>
      </c>
      <c r="Y12" s="35">
        <v>0</v>
      </c>
      <c r="Z12" s="35">
        <v>0</v>
      </c>
      <c r="AA12" s="35">
        <v>0</v>
      </c>
      <c r="AB12" s="35">
        <v>0</v>
      </c>
      <c r="AC12" s="35">
        <v>0</v>
      </c>
      <c r="AD12" s="35">
        <v>0</v>
      </c>
      <c r="AE12" s="35">
        <v>0</v>
      </c>
      <c r="AF12" s="90">
        <f t="shared" si="3"/>
        <v>0</v>
      </c>
      <c r="AG12" s="35">
        <v>0</v>
      </c>
      <c r="AH12" s="35">
        <v>0</v>
      </c>
      <c r="AI12" s="35">
        <v>0</v>
      </c>
      <c r="AJ12" s="35">
        <v>0</v>
      </c>
      <c r="AK12" s="35">
        <v>0</v>
      </c>
      <c r="AL12" s="35">
        <v>0</v>
      </c>
      <c r="AM12" s="35">
        <v>0</v>
      </c>
      <c r="AN12" s="35">
        <v>0</v>
      </c>
      <c r="AO12" s="90">
        <f t="shared" si="4"/>
        <v>0</v>
      </c>
      <c r="AP12" s="35">
        <v>0</v>
      </c>
      <c r="AQ12" s="35">
        <v>0</v>
      </c>
      <c r="AR12" s="35">
        <v>0</v>
      </c>
      <c r="AS12" s="35">
        <v>0</v>
      </c>
      <c r="AT12" s="35">
        <v>0</v>
      </c>
      <c r="AU12" s="35">
        <v>0</v>
      </c>
      <c r="AV12" s="35">
        <v>0</v>
      </c>
      <c r="AW12" s="35">
        <v>0</v>
      </c>
      <c r="AX12" s="90">
        <f t="shared" si="5"/>
        <v>0</v>
      </c>
      <c r="AY12" s="35">
        <v>0</v>
      </c>
      <c r="AZ12" s="35">
        <v>0</v>
      </c>
      <c r="BA12" s="35">
        <v>0</v>
      </c>
      <c r="BB12" s="35">
        <v>0</v>
      </c>
      <c r="BC12" s="35">
        <v>0</v>
      </c>
      <c r="BD12" s="35">
        <v>0</v>
      </c>
      <c r="BE12" s="35">
        <v>0</v>
      </c>
      <c r="BF12" s="35">
        <v>0</v>
      </c>
      <c r="BG12" s="90">
        <f t="shared" si="6"/>
        <v>0</v>
      </c>
      <c r="BH12" s="35">
        <v>0</v>
      </c>
      <c r="BI12" s="35">
        <v>0</v>
      </c>
      <c r="BJ12" s="35">
        <v>0</v>
      </c>
      <c r="BK12" s="35">
        <v>0</v>
      </c>
      <c r="BL12" s="35">
        <v>0</v>
      </c>
      <c r="BM12" s="35">
        <v>0</v>
      </c>
      <c r="BN12" s="35">
        <v>0</v>
      </c>
      <c r="BO12" s="35">
        <v>0</v>
      </c>
      <c r="BP12" s="90">
        <f t="shared" si="7"/>
        <v>0</v>
      </c>
      <c r="BQ12" s="35">
        <v>0</v>
      </c>
      <c r="BR12" s="35">
        <v>0</v>
      </c>
      <c r="BS12" s="35">
        <v>0</v>
      </c>
      <c r="BT12" s="35">
        <v>0</v>
      </c>
      <c r="BU12" s="35">
        <v>0</v>
      </c>
      <c r="BV12" s="35">
        <v>0</v>
      </c>
      <c r="BW12" s="35">
        <v>0</v>
      </c>
      <c r="BX12" s="35">
        <v>0</v>
      </c>
      <c r="BY12" s="90">
        <f t="shared" si="8"/>
        <v>0</v>
      </c>
      <c r="BZ12" s="35">
        <v>0</v>
      </c>
      <c r="CA12" s="35">
        <v>0</v>
      </c>
      <c r="CB12" s="35">
        <v>0</v>
      </c>
      <c r="CC12" s="35">
        <v>0</v>
      </c>
      <c r="CD12" s="35">
        <v>0</v>
      </c>
      <c r="CE12" s="35">
        <v>0</v>
      </c>
      <c r="CF12" s="35">
        <v>0</v>
      </c>
      <c r="CG12" s="35">
        <v>0</v>
      </c>
      <c r="CH12" s="90">
        <f t="shared" si="9"/>
        <v>0</v>
      </c>
      <c r="CI12" s="35">
        <v>0</v>
      </c>
      <c r="CJ12" s="35">
        <v>0</v>
      </c>
      <c r="CK12" s="35">
        <v>0</v>
      </c>
      <c r="CL12" s="35">
        <v>0</v>
      </c>
      <c r="CM12" s="35">
        <v>0</v>
      </c>
      <c r="CN12" s="35">
        <v>0</v>
      </c>
      <c r="CO12" s="35">
        <v>0</v>
      </c>
      <c r="CP12" s="35">
        <v>0</v>
      </c>
      <c r="CQ12" s="90">
        <f t="shared" si="10"/>
        <v>0</v>
      </c>
      <c r="CR12" s="35">
        <v>0</v>
      </c>
      <c r="CS12" s="35">
        <v>0</v>
      </c>
      <c r="CT12" s="35">
        <v>0</v>
      </c>
      <c r="CU12" s="35">
        <v>0</v>
      </c>
      <c r="CV12" s="35">
        <v>0</v>
      </c>
      <c r="CW12" s="35">
        <v>0</v>
      </c>
      <c r="CX12" s="35">
        <v>0</v>
      </c>
      <c r="CY12" s="35">
        <v>0</v>
      </c>
      <c r="CZ12" s="90">
        <f t="shared" si="11"/>
        <v>0</v>
      </c>
      <c r="DA12" s="35">
        <v>0</v>
      </c>
      <c r="DB12" s="35">
        <v>0</v>
      </c>
      <c r="DC12" s="35">
        <v>0</v>
      </c>
      <c r="DD12" s="35">
        <v>0</v>
      </c>
      <c r="DE12" s="35">
        <v>0</v>
      </c>
      <c r="DF12" s="35">
        <v>0</v>
      </c>
      <c r="DG12" s="35">
        <v>0</v>
      </c>
      <c r="DH12" s="35">
        <v>0</v>
      </c>
      <c r="DI12" s="90">
        <f t="shared" si="12"/>
        <v>0</v>
      </c>
      <c r="DJ12" s="35">
        <v>0</v>
      </c>
      <c r="DK12" s="35">
        <v>0</v>
      </c>
      <c r="DL12" s="35">
        <v>0</v>
      </c>
      <c r="DM12" s="35">
        <v>0</v>
      </c>
      <c r="DN12" s="35">
        <v>0</v>
      </c>
      <c r="DO12" s="35">
        <v>0</v>
      </c>
      <c r="DP12" s="35">
        <v>0</v>
      </c>
      <c r="DQ12" s="35">
        <v>0.50700000000000001</v>
      </c>
      <c r="DR12" s="90">
        <f t="shared" si="13"/>
        <v>0.50700000000000001</v>
      </c>
      <c r="DS12" s="35">
        <v>0</v>
      </c>
      <c r="DT12" s="35">
        <v>0</v>
      </c>
      <c r="DU12" s="35">
        <v>0</v>
      </c>
      <c r="DV12" s="35">
        <v>0</v>
      </c>
      <c r="DW12" s="35">
        <v>0</v>
      </c>
      <c r="DX12" s="35">
        <v>0</v>
      </c>
      <c r="DY12" s="35">
        <v>0</v>
      </c>
      <c r="DZ12" s="35">
        <v>0</v>
      </c>
      <c r="EA12" s="90">
        <f t="shared" si="14"/>
        <v>0</v>
      </c>
      <c r="EB12" s="3"/>
      <c r="EC12" s="30">
        <f t="shared" si="0"/>
        <v>0</v>
      </c>
      <c r="ED12" s="30">
        <f t="shared" si="0"/>
        <v>0</v>
      </c>
      <c r="EE12" s="30">
        <f t="shared" si="0"/>
        <v>0</v>
      </c>
      <c r="EF12" s="30">
        <f t="shared" si="0"/>
        <v>0</v>
      </c>
      <c r="EG12" s="30">
        <f t="shared" si="0"/>
        <v>0</v>
      </c>
      <c r="EH12" s="30">
        <f t="shared" si="0"/>
        <v>0</v>
      </c>
      <c r="EI12" s="30">
        <f t="shared" si="0"/>
        <v>0</v>
      </c>
      <c r="EJ12" s="30">
        <f t="shared" si="0"/>
        <v>0</v>
      </c>
      <c r="EK12" s="13"/>
      <c r="EL12" s="33" t="s">
        <v>79</v>
      </c>
      <c r="EM12" s="37" t="s">
        <v>81</v>
      </c>
      <c r="EN12" s="37" t="s">
        <v>82</v>
      </c>
      <c r="EO12" s="37" t="s">
        <v>83</v>
      </c>
      <c r="EP12" s="37" t="s">
        <v>84</v>
      </c>
      <c r="EQ12" s="37" t="s">
        <v>85</v>
      </c>
      <c r="ER12" s="37" t="s">
        <v>86</v>
      </c>
      <c r="ES12" s="37" t="s">
        <v>87</v>
      </c>
      <c r="ET12" s="37" t="s">
        <v>88</v>
      </c>
      <c r="EU12" s="38" t="s">
        <v>89</v>
      </c>
      <c r="EV12" s="9"/>
    </row>
    <row r="13" spans="1:152" s="14" customFormat="1" ht="33" customHeight="1" x14ac:dyDescent="0.3">
      <c r="A13" s="9"/>
      <c r="B13" s="33" t="s">
        <v>90</v>
      </c>
      <c r="C13" s="34" t="s">
        <v>34</v>
      </c>
      <c r="D13" s="34">
        <v>3</v>
      </c>
      <c r="E13" s="36" t="s">
        <v>91</v>
      </c>
      <c r="F13" s="35">
        <v>12.093999999999999</v>
      </c>
      <c r="G13" s="35">
        <v>4.8769999999999998</v>
      </c>
      <c r="H13" s="35">
        <v>2.536</v>
      </c>
      <c r="I13" s="35">
        <v>27.646000000000001</v>
      </c>
      <c r="J13" s="35">
        <v>0</v>
      </c>
      <c r="K13" s="35">
        <v>3.3490000000000002</v>
      </c>
      <c r="L13" s="35">
        <v>5.3479999999999999</v>
      </c>
      <c r="M13" s="35">
        <v>3.1429999999999998</v>
      </c>
      <c r="N13" s="90">
        <f t="shared" si="1"/>
        <v>58.993000000000009</v>
      </c>
      <c r="O13" s="35">
        <v>14.867000000000001</v>
      </c>
      <c r="P13" s="35">
        <v>5.9950000000000001</v>
      </c>
      <c r="Q13" s="35">
        <v>3.117</v>
      </c>
      <c r="R13" s="35">
        <v>27.831</v>
      </c>
      <c r="S13" s="35">
        <v>0</v>
      </c>
      <c r="T13" s="35">
        <v>5.2130000000000001</v>
      </c>
      <c r="U13" s="35">
        <v>5.7779999999999996</v>
      </c>
      <c r="V13" s="35">
        <v>3.7959999999999998</v>
      </c>
      <c r="W13" s="90">
        <f t="shared" si="2"/>
        <v>66.597000000000008</v>
      </c>
      <c r="X13" s="35">
        <v>13.032</v>
      </c>
      <c r="Y13" s="35">
        <v>5.2549999999999999</v>
      </c>
      <c r="Z13" s="35">
        <v>2.7320000000000002</v>
      </c>
      <c r="AA13" s="35">
        <v>27.225000000000001</v>
      </c>
      <c r="AB13" s="35">
        <v>0</v>
      </c>
      <c r="AC13" s="35">
        <v>5.5919999999999996</v>
      </c>
      <c r="AD13" s="35">
        <v>5.3920000000000003</v>
      </c>
      <c r="AE13" s="35">
        <v>3.7930000000000001</v>
      </c>
      <c r="AF13" s="90">
        <f t="shared" si="3"/>
        <v>63.021000000000001</v>
      </c>
      <c r="AG13" s="35">
        <v>13.519</v>
      </c>
      <c r="AH13" s="35">
        <v>5.4509999999999996</v>
      </c>
      <c r="AI13" s="35">
        <v>2.835</v>
      </c>
      <c r="AJ13" s="35">
        <v>27.18</v>
      </c>
      <c r="AK13" s="35">
        <v>0</v>
      </c>
      <c r="AL13" s="35">
        <v>4.7720000000000002</v>
      </c>
      <c r="AM13" s="35">
        <v>6.3209999999999997</v>
      </c>
      <c r="AN13" s="35">
        <v>3.6259999999999999</v>
      </c>
      <c r="AO13" s="90">
        <f t="shared" si="4"/>
        <v>63.703999999999994</v>
      </c>
      <c r="AP13" s="35">
        <v>14.914</v>
      </c>
      <c r="AQ13" s="35">
        <v>6.0140000000000002</v>
      </c>
      <c r="AR13" s="35">
        <v>3.1269999999999998</v>
      </c>
      <c r="AS13" s="35">
        <v>25.248999999999999</v>
      </c>
      <c r="AT13" s="35">
        <v>0.112</v>
      </c>
      <c r="AU13" s="35">
        <v>5.7779999999999996</v>
      </c>
      <c r="AV13" s="35">
        <v>5.5190000000000001</v>
      </c>
      <c r="AW13" s="35">
        <v>3.492</v>
      </c>
      <c r="AX13" s="90">
        <f t="shared" si="5"/>
        <v>64.204999999999998</v>
      </c>
      <c r="AY13" s="35">
        <v>10.007</v>
      </c>
      <c r="AZ13" s="35">
        <v>9.9529999999999994</v>
      </c>
      <c r="BA13" s="35">
        <v>6.3769999999999998</v>
      </c>
      <c r="BB13" s="35">
        <v>26.934999999999999</v>
      </c>
      <c r="BC13" s="35">
        <v>1.694</v>
      </c>
      <c r="BD13" s="35">
        <v>5.55</v>
      </c>
      <c r="BE13" s="35">
        <v>7.0620000000000003</v>
      </c>
      <c r="BF13" s="35">
        <v>3.952</v>
      </c>
      <c r="BG13" s="90">
        <f t="shared" si="6"/>
        <v>71.53</v>
      </c>
      <c r="BH13" s="35">
        <v>18.812999999999999</v>
      </c>
      <c r="BI13" s="35">
        <v>4.6150000000000002</v>
      </c>
      <c r="BJ13" s="35">
        <v>1.927</v>
      </c>
      <c r="BK13" s="35">
        <v>27.503</v>
      </c>
      <c r="BL13" s="35">
        <v>1.873</v>
      </c>
      <c r="BM13" s="35">
        <v>4.7229999999999999</v>
      </c>
      <c r="BN13" s="35">
        <v>10.1</v>
      </c>
      <c r="BO13" s="35">
        <v>4.5449999999999999</v>
      </c>
      <c r="BP13" s="90">
        <f t="shared" si="7"/>
        <v>74.09899999999999</v>
      </c>
      <c r="BQ13" s="35">
        <v>18.391999999999999</v>
      </c>
      <c r="BR13" s="35">
        <v>4.5890000000000004</v>
      </c>
      <c r="BS13" s="35">
        <v>1.611</v>
      </c>
      <c r="BT13" s="35">
        <v>28.664000000000001</v>
      </c>
      <c r="BU13" s="35">
        <v>2.1579999999999999</v>
      </c>
      <c r="BV13" s="35">
        <v>5.1529999999999996</v>
      </c>
      <c r="BW13" s="35">
        <v>9.3539999999999992</v>
      </c>
      <c r="BX13" s="35">
        <v>5.2649999999999997</v>
      </c>
      <c r="BY13" s="90">
        <f t="shared" si="8"/>
        <v>75.185999999999993</v>
      </c>
      <c r="BZ13" s="35">
        <v>18.216999999999999</v>
      </c>
      <c r="CA13" s="35">
        <v>4.5449999999999999</v>
      </c>
      <c r="CB13" s="35">
        <v>1.595</v>
      </c>
      <c r="CC13" s="35">
        <v>31.077999999999999</v>
      </c>
      <c r="CD13" s="35">
        <v>1.8740000000000001</v>
      </c>
      <c r="CE13" s="35">
        <v>5.3019999999999996</v>
      </c>
      <c r="CF13" s="35">
        <v>9.0419999999999998</v>
      </c>
      <c r="CG13" s="35">
        <v>4.5330000000000004</v>
      </c>
      <c r="CH13" s="90">
        <f t="shared" si="9"/>
        <v>76.186000000000007</v>
      </c>
      <c r="CI13" s="35">
        <v>23.289000000000001</v>
      </c>
      <c r="CJ13" s="35">
        <v>6.5620000000000003</v>
      </c>
      <c r="CK13" s="35">
        <v>2.27</v>
      </c>
      <c r="CL13" s="35">
        <v>35.683</v>
      </c>
      <c r="CM13" s="35">
        <v>2.327</v>
      </c>
      <c r="CN13" s="35">
        <v>4.6639999999999997</v>
      </c>
      <c r="CO13" s="35">
        <v>10.519</v>
      </c>
      <c r="CP13" s="35">
        <v>4.3949999999999996</v>
      </c>
      <c r="CQ13" s="90">
        <f t="shared" si="10"/>
        <v>89.709000000000003</v>
      </c>
      <c r="CR13" s="35">
        <v>18.701000000000001</v>
      </c>
      <c r="CS13" s="35">
        <v>6.7110000000000003</v>
      </c>
      <c r="CT13" s="35">
        <v>3.4649999999999999</v>
      </c>
      <c r="CU13" s="35">
        <v>32.085999999999999</v>
      </c>
      <c r="CV13" s="35">
        <v>2.5529999999999999</v>
      </c>
      <c r="CW13" s="35">
        <v>4.9610000000000003</v>
      </c>
      <c r="CX13" s="35">
        <v>11.943</v>
      </c>
      <c r="CY13" s="35">
        <v>4.3650000000000002</v>
      </c>
      <c r="CZ13" s="90">
        <f t="shared" si="11"/>
        <v>84.784999999999982</v>
      </c>
      <c r="DA13" s="35">
        <v>21.135999999999999</v>
      </c>
      <c r="DB13" s="35">
        <v>7.5960000000000001</v>
      </c>
      <c r="DC13" s="35">
        <v>3.5859999999999999</v>
      </c>
      <c r="DD13" s="35">
        <v>37.046999999999997</v>
      </c>
      <c r="DE13" s="35">
        <v>0</v>
      </c>
      <c r="DF13" s="35">
        <v>3.923</v>
      </c>
      <c r="DG13" s="35">
        <v>10.592000000000001</v>
      </c>
      <c r="DH13" s="35">
        <v>7.6150000000000002</v>
      </c>
      <c r="DI13" s="90">
        <f t="shared" si="12"/>
        <v>91.49499999999999</v>
      </c>
      <c r="DJ13" s="35">
        <v>21.774000000000001</v>
      </c>
      <c r="DK13" s="35">
        <v>7.8250000000000002</v>
      </c>
      <c r="DL13" s="35">
        <v>3.694</v>
      </c>
      <c r="DM13" s="35">
        <v>38.462000000000003</v>
      </c>
      <c r="DN13" s="35">
        <v>0</v>
      </c>
      <c r="DO13" s="35">
        <v>3.8860000000000001</v>
      </c>
      <c r="DP13" s="35">
        <v>11.15</v>
      </c>
      <c r="DQ13" s="35">
        <v>7.2789999999999999</v>
      </c>
      <c r="DR13" s="90">
        <f t="shared" si="13"/>
        <v>94.07</v>
      </c>
      <c r="DS13" s="35">
        <v>23.914000000000001</v>
      </c>
      <c r="DT13" s="35">
        <v>8.5939999999999994</v>
      </c>
      <c r="DU13" s="35">
        <v>4.0570000000000004</v>
      </c>
      <c r="DV13" s="35">
        <v>37.5</v>
      </c>
      <c r="DW13" s="35">
        <v>0</v>
      </c>
      <c r="DX13" s="35">
        <v>3.5990000000000002</v>
      </c>
      <c r="DY13" s="35">
        <v>12.016</v>
      </c>
      <c r="DZ13" s="35">
        <v>8.1039999999999992</v>
      </c>
      <c r="EA13" s="90">
        <f t="shared" si="14"/>
        <v>97.784000000000006</v>
      </c>
      <c r="EB13" s="3"/>
      <c r="EC13" s="30">
        <f t="shared" ref="EC13:EI14" si="15" xml:space="preserve"> IF( ISNUMBER(F13), 0, 1 )</f>
        <v>0</v>
      </c>
      <c r="ED13" s="30">
        <f t="shared" si="15"/>
        <v>0</v>
      </c>
      <c r="EE13" s="30">
        <f t="shared" si="15"/>
        <v>0</v>
      </c>
      <c r="EF13" s="30">
        <f t="shared" si="15"/>
        <v>0</v>
      </c>
      <c r="EG13" s="30">
        <f t="shared" si="15"/>
        <v>0</v>
      </c>
      <c r="EH13" s="30">
        <f t="shared" si="15"/>
        <v>0</v>
      </c>
      <c r="EI13" s="30">
        <f t="shared" si="15"/>
        <v>0</v>
      </c>
      <c r="EJ13" s="30">
        <f t="shared" si="0"/>
        <v>0</v>
      </c>
      <c r="EK13" s="13"/>
      <c r="EL13" s="33" t="s">
        <v>90</v>
      </c>
      <c r="EM13" s="37" t="s">
        <v>92</v>
      </c>
      <c r="EN13" s="37" t="s">
        <v>93</v>
      </c>
      <c r="EO13" s="37" t="s">
        <v>94</v>
      </c>
      <c r="EP13" s="37" t="s">
        <v>95</v>
      </c>
      <c r="EQ13" s="37" t="s">
        <v>96</v>
      </c>
      <c r="ER13" s="37" t="s">
        <v>97</v>
      </c>
      <c r="ES13" s="37" t="s">
        <v>98</v>
      </c>
      <c r="ET13" s="37" t="s">
        <v>99</v>
      </c>
      <c r="EU13" s="38" t="s">
        <v>100</v>
      </c>
      <c r="EV13" s="9"/>
    </row>
    <row r="14" spans="1:152" s="14" customFormat="1" ht="33" customHeight="1" thickBot="1" x14ac:dyDescent="0.35">
      <c r="A14" s="9"/>
      <c r="B14" s="39" t="s">
        <v>101</v>
      </c>
      <c r="C14" s="40" t="s">
        <v>34</v>
      </c>
      <c r="D14" s="40">
        <v>3</v>
      </c>
      <c r="E14" s="42" t="s">
        <v>102</v>
      </c>
      <c r="F14" s="41">
        <v>0.09</v>
      </c>
      <c r="G14" s="41">
        <v>0</v>
      </c>
      <c r="H14" s="41">
        <v>0</v>
      </c>
      <c r="I14" s="41">
        <v>10.356999999999999</v>
      </c>
      <c r="J14" s="41">
        <v>0</v>
      </c>
      <c r="K14" s="41">
        <v>0</v>
      </c>
      <c r="L14" s="41">
        <v>0.73299999999999998</v>
      </c>
      <c r="M14" s="41">
        <v>2E-3</v>
      </c>
      <c r="N14" s="91">
        <f>IFERROR(SUM(F14:M14), 0)</f>
        <v>11.182</v>
      </c>
      <c r="O14" s="41">
        <v>7.0000000000000007E-2</v>
      </c>
      <c r="P14" s="41">
        <v>1.6E-2</v>
      </c>
      <c r="Q14" s="41">
        <v>1.0999999999999999E-2</v>
      </c>
      <c r="R14" s="41">
        <v>10.358000000000001</v>
      </c>
      <c r="S14" s="41">
        <v>0</v>
      </c>
      <c r="T14" s="41">
        <v>0</v>
      </c>
      <c r="U14" s="41">
        <v>0.71899999999999997</v>
      </c>
      <c r="V14" s="41">
        <v>3.0000000000000001E-3</v>
      </c>
      <c r="W14" s="91">
        <f t="shared" si="2"/>
        <v>11.177</v>
      </c>
      <c r="X14" s="41">
        <v>4.9000000000000002E-2</v>
      </c>
      <c r="Y14" s="41">
        <v>1.0999999999999999E-2</v>
      </c>
      <c r="Z14" s="41">
        <v>7.0000000000000001E-3</v>
      </c>
      <c r="AA14" s="41">
        <v>10.4</v>
      </c>
      <c r="AB14" s="41">
        <v>0</v>
      </c>
      <c r="AC14" s="41">
        <v>0</v>
      </c>
      <c r="AD14" s="41">
        <v>0.73599999999999999</v>
      </c>
      <c r="AE14" s="41">
        <v>3.0000000000000001E-3</v>
      </c>
      <c r="AF14" s="91">
        <f t="shared" si="3"/>
        <v>11.206000000000001</v>
      </c>
      <c r="AG14" s="41">
        <v>0.03</v>
      </c>
      <c r="AH14" s="41">
        <v>7.0000000000000001E-3</v>
      </c>
      <c r="AI14" s="41">
        <v>4.0000000000000001E-3</v>
      </c>
      <c r="AJ14" s="41">
        <v>7.1310000000000002</v>
      </c>
      <c r="AK14" s="41">
        <v>0</v>
      </c>
      <c r="AL14" s="41">
        <v>0</v>
      </c>
      <c r="AM14" s="41">
        <v>0.78</v>
      </c>
      <c r="AN14" s="41">
        <v>1E-3</v>
      </c>
      <c r="AO14" s="91">
        <f t="shared" si="4"/>
        <v>7.9530000000000012</v>
      </c>
      <c r="AP14" s="41">
        <v>0</v>
      </c>
      <c r="AQ14" s="41">
        <v>0</v>
      </c>
      <c r="AR14" s="41">
        <v>0</v>
      </c>
      <c r="AS14" s="41">
        <v>5.7690000000000001</v>
      </c>
      <c r="AT14" s="41">
        <v>0</v>
      </c>
      <c r="AU14" s="41">
        <v>0</v>
      </c>
      <c r="AV14" s="41">
        <v>0.6</v>
      </c>
      <c r="AW14" s="41">
        <v>0</v>
      </c>
      <c r="AX14" s="91">
        <f t="shared" si="5"/>
        <v>6.3689999999999998</v>
      </c>
      <c r="AY14" s="41">
        <v>8.5999999999999993E-2</v>
      </c>
      <c r="AZ14" s="41">
        <v>0.02</v>
      </c>
      <c r="BA14" s="41">
        <v>1.2999999999999999E-2</v>
      </c>
      <c r="BB14" s="41">
        <v>10.6</v>
      </c>
      <c r="BC14" s="41">
        <v>0</v>
      </c>
      <c r="BD14" s="41">
        <v>1.2999999999999999E-2</v>
      </c>
      <c r="BE14" s="41">
        <v>0.59</v>
      </c>
      <c r="BF14" s="41">
        <v>1.2E-2</v>
      </c>
      <c r="BG14" s="91">
        <f t="shared" si="6"/>
        <v>11.334</v>
      </c>
      <c r="BH14" s="41">
        <v>0</v>
      </c>
      <c r="BI14" s="41">
        <v>0</v>
      </c>
      <c r="BJ14" s="41">
        <v>0</v>
      </c>
      <c r="BK14" s="41">
        <v>9.3699999999999992</v>
      </c>
      <c r="BL14" s="41">
        <v>0</v>
      </c>
      <c r="BM14" s="41">
        <v>0</v>
      </c>
      <c r="BN14" s="41">
        <v>0.53700000000000003</v>
      </c>
      <c r="BO14" s="41">
        <v>0</v>
      </c>
      <c r="BP14" s="91">
        <f t="shared" si="7"/>
        <v>9.907</v>
      </c>
      <c r="BQ14" s="41">
        <v>6.2E-2</v>
      </c>
      <c r="BR14" s="41">
        <v>1.4999999999999999E-2</v>
      </c>
      <c r="BS14" s="41">
        <v>5.0000000000000001E-3</v>
      </c>
      <c r="BT14" s="41">
        <v>6.4550000000000001</v>
      </c>
      <c r="BU14" s="41">
        <v>1E-3</v>
      </c>
      <c r="BV14" s="41">
        <v>0</v>
      </c>
      <c r="BW14" s="41">
        <v>0.33400000000000002</v>
      </c>
      <c r="BX14" s="41">
        <v>0</v>
      </c>
      <c r="BY14" s="91">
        <f t="shared" si="8"/>
        <v>6.8719999999999999</v>
      </c>
      <c r="BZ14" s="41">
        <v>5.6000000000000001E-2</v>
      </c>
      <c r="CA14" s="41">
        <v>1.4E-2</v>
      </c>
      <c r="CB14" s="41">
        <v>5.0000000000000001E-3</v>
      </c>
      <c r="CC14" s="41">
        <v>6.0490000000000004</v>
      </c>
      <c r="CD14" s="41">
        <v>0</v>
      </c>
      <c r="CE14" s="41">
        <v>0</v>
      </c>
      <c r="CF14" s="41">
        <v>0.375</v>
      </c>
      <c r="CG14" s="41">
        <v>1E-3</v>
      </c>
      <c r="CH14" s="91">
        <f t="shared" si="9"/>
        <v>6.5000000000000009</v>
      </c>
      <c r="CI14" s="41">
        <v>5.8999999999999997E-2</v>
      </c>
      <c r="CJ14" s="41">
        <v>1.4999999999999999E-2</v>
      </c>
      <c r="CK14" s="41">
        <v>5.0000000000000001E-3</v>
      </c>
      <c r="CL14" s="41">
        <v>8.0739999999999998</v>
      </c>
      <c r="CM14" s="41">
        <v>0</v>
      </c>
      <c r="CN14" s="41">
        <v>4.0000000000000001E-3</v>
      </c>
      <c r="CO14" s="41">
        <v>0.63300000000000001</v>
      </c>
      <c r="CP14" s="41">
        <v>3.0000000000000001E-3</v>
      </c>
      <c r="CQ14" s="91">
        <f t="shared" si="10"/>
        <v>8.7929999999999993</v>
      </c>
      <c r="CR14" s="41">
        <v>0</v>
      </c>
      <c r="CS14" s="41">
        <v>0</v>
      </c>
      <c r="CT14" s="41">
        <v>0</v>
      </c>
      <c r="CU14" s="41">
        <v>7.8520000000000003</v>
      </c>
      <c r="CV14" s="41">
        <v>0</v>
      </c>
      <c r="CW14" s="41">
        <v>0</v>
      </c>
      <c r="CX14" s="41">
        <v>0.57899999999999996</v>
      </c>
      <c r="CY14" s="41">
        <v>-7.0000000000000001E-3</v>
      </c>
      <c r="CZ14" s="91">
        <f t="shared" si="11"/>
        <v>8.4240000000000013</v>
      </c>
      <c r="DA14" s="41">
        <v>0</v>
      </c>
      <c r="DB14" s="41">
        <v>0</v>
      </c>
      <c r="DC14" s="41">
        <v>0</v>
      </c>
      <c r="DD14" s="41">
        <v>14.757</v>
      </c>
      <c r="DE14" s="41">
        <v>0</v>
      </c>
      <c r="DF14" s="41">
        <v>0</v>
      </c>
      <c r="DG14" s="41">
        <v>0.83899999999999997</v>
      </c>
      <c r="DH14" s="41">
        <v>0</v>
      </c>
      <c r="DI14" s="91">
        <f t="shared" si="12"/>
        <v>15.596</v>
      </c>
      <c r="DJ14" s="41">
        <v>0</v>
      </c>
      <c r="DK14" s="41">
        <v>0</v>
      </c>
      <c r="DL14" s="41">
        <v>0</v>
      </c>
      <c r="DM14" s="41">
        <v>15.638</v>
      </c>
      <c r="DN14" s="41">
        <v>0</v>
      </c>
      <c r="DO14" s="41">
        <v>0</v>
      </c>
      <c r="DP14" s="41">
        <v>0.88900000000000001</v>
      </c>
      <c r="DQ14" s="41">
        <v>0</v>
      </c>
      <c r="DR14" s="91">
        <f t="shared" si="13"/>
        <v>16.527000000000001</v>
      </c>
      <c r="DS14" s="41">
        <v>0</v>
      </c>
      <c r="DT14" s="41">
        <v>0</v>
      </c>
      <c r="DU14" s="41">
        <v>0</v>
      </c>
      <c r="DV14" s="41">
        <v>16.081</v>
      </c>
      <c r="DW14" s="41">
        <v>0</v>
      </c>
      <c r="DX14" s="41">
        <v>0</v>
      </c>
      <c r="DY14" s="41">
        <v>0.91500000000000004</v>
      </c>
      <c r="DZ14" s="41">
        <v>0</v>
      </c>
      <c r="EA14" s="91">
        <f t="shared" si="14"/>
        <v>16.995999999999999</v>
      </c>
      <c r="EB14" s="43"/>
      <c r="EC14" s="30">
        <f t="shared" si="15"/>
        <v>0</v>
      </c>
      <c r="ED14" s="30">
        <f t="shared" si="15"/>
        <v>0</v>
      </c>
      <c r="EE14" s="30">
        <f t="shared" si="15"/>
        <v>0</v>
      </c>
      <c r="EF14" s="30">
        <f t="shared" si="15"/>
        <v>0</v>
      </c>
      <c r="EG14" s="30">
        <f t="shared" si="15"/>
        <v>0</v>
      </c>
      <c r="EH14" s="30">
        <f t="shared" si="15"/>
        <v>0</v>
      </c>
      <c r="EI14" s="30">
        <f t="shared" si="15"/>
        <v>0</v>
      </c>
      <c r="EJ14" s="30">
        <f t="shared" si="0"/>
        <v>0</v>
      </c>
      <c r="EK14" s="13"/>
      <c r="EL14" s="39" t="s">
        <v>101</v>
      </c>
      <c r="EM14" s="44" t="s">
        <v>103</v>
      </c>
      <c r="EN14" s="44" t="s">
        <v>104</v>
      </c>
      <c r="EO14" s="44" t="s">
        <v>105</v>
      </c>
      <c r="EP14" s="44" t="s">
        <v>106</v>
      </c>
      <c r="EQ14" s="44" t="s">
        <v>107</v>
      </c>
      <c r="ER14" s="44" t="s">
        <v>108</v>
      </c>
      <c r="ES14" s="44" t="s">
        <v>109</v>
      </c>
      <c r="ET14" s="44" t="s">
        <v>110</v>
      </c>
      <c r="EU14" s="45" t="s">
        <v>111</v>
      </c>
      <c r="EV14" s="9"/>
    </row>
    <row r="15" spans="1:152" s="14" customFormat="1" ht="15" customHeight="1" thickBot="1" x14ac:dyDescent="0.35">
      <c r="A15" s="9"/>
      <c r="B15" s="46"/>
      <c r="C15" s="46"/>
      <c r="D15" s="46"/>
      <c r="E15" s="16"/>
      <c r="F15" s="46"/>
      <c r="G15" s="46"/>
      <c r="H15" s="46"/>
      <c r="I15" s="46"/>
      <c r="J15" s="47"/>
      <c r="K15" s="47"/>
      <c r="L15" s="47"/>
      <c r="M15" s="47"/>
      <c r="N15" s="47"/>
      <c r="O15" s="46"/>
      <c r="P15" s="46"/>
      <c r="Q15" s="46"/>
      <c r="R15" s="46"/>
      <c r="S15" s="47"/>
      <c r="T15" s="47"/>
      <c r="U15" s="47"/>
      <c r="V15" s="47"/>
      <c r="W15" s="47"/>
      <c r="X15" s="46"/>
      <c r="Y15" s="46"/>
      <c r="Z15" s="46"/>
      <c r="AA15" s="46"/>
      <c r="AB15" s="47"/>
      <c r="AC15" s="47"/>
      <c r="AD15" s="47"/>
      <c r="AE15" s="47"/>
      <c r="AF15" s="47"/>
      <c r="AG15" s="46"/>
      <c r="AH15" s="46"/>
      <c r="AI15" s="46"/>
      <c r="AJ15" s="46"/>
      <c r="AK15" s="47"/>
      <c r="AL15" s="47"/>
      <c r="AM15" s="47"/>
      <c r="AN15" s="47"/>
      <c r="AO15" s="47"/>
      <c r="AP15" s="46"/>
      <c r="AQ15" s="46"/>
      <c r="AR15" s="46"/>
      <c r="AS15" s="46"/>
      <c r="AT15" s="47"/>
      <c r="AU15" s="47"/>
      <c r="AV15" s="47"/>
      <c r="AW15" s="47"/>
      <c r="AX15" s="47"/>
      <c r="AY15" s="46"/>
      <c r="AZ15" s="46"/>
      <c r="BA15" s="46"/>
      <c r="BB15" s="46"/>
      <c r="BC15" s="47"/>
      <c r="BD15" s="47"/>
      <c r="BE15" s="47"/>
      <c r="BF15" s="47"/>
      <c r="BG15" s="47"/>
      <c r="BH15" s="46"/>
      <c r="BI15" s="46"/>
      <c r="BJ15" s="46"/>
      <c r="BK15" s="46"/>
      <c r="BL15" s="47"/>
      <c r="BM15" s="47"/>
      <c r="BN15" s="47"/>
      <c r="BO15" s="47"/>
      <c r="BP15" s="47"/>
      <c r="BQ15" s="46"/>
      <c r="BR15" s="46"/>
      <c r="BS15" s="46"/>
      <c r="BT15" s="46"/>
      <c r="BU15" s="47"/>
      <c r="BV15" s="47"/>
      <c r="BW15" s="47"/>
      <c r="BX15" s="47"/>
      <c r="BY15" s="47"/>
      <c r="BZ15" s="46"/>
      <c r="CA15" s="46"/>
      <c r="CB15" s="46"/>
      <c r="CC15" s="46"/>
      <c r="CD15" s="47"/>
      <c r="CE15" s="47"/>
      <c r="CF15" s="47"/>
      <c r="CG15" s="47"/>
      <c r="CH15" s="47"/>
      <c r="CI15" s="46"/>
      <c r="CJ15" s="46"/>
      <c r="CK15" s="46"/>
      <c r="CL15" s="46"/>
      <c r="CM15" s="47"/>
      <c r="CN15" s="47"/>
      <c r="CO15" s="47"/>
      <c r="CP15" s="47"/>
      <c r="CQ15" s="47"/>
      <c r="CR15" s="46"/>
      <c r="CS15" s="46"/>
      <c r="CT15" s="46"/>
      <c r="CU15" s="46"/>
      <c r="CV15" s="47"/>
      <c r="CW15" s="47"/>
      <c r="CX15" s="47"/>
      <c r="CY15" s="47"/>
      <c r="CZ15" s="47"/>
      <c r="DA15" s="46"/>
      <c r="DB15" s="46"/>
      <c r="DC15" s="46"/>
      <c r="DD15" s="46"/>
      <c r="DE15" s="47"/>
      <c r="DF15" s="47"/>
      <c r="DG15" s="47"/>
      <c r="DH15" s="47"/>
      <c r="DI15" s="47"/>
      <c r="DJ15" s="46"/>
      <c r="DK15" s="46"/>
      <c r="DL15" s="46"/>
      <c r="DM15" s="46"/>
      <c r="DN15" s="47"/>
      <c r="DO15" s="47"/>
      <c r="DP15" s="47"/>
      <c r="DQ15" s="47"/>
      <c r="DR15" s="47"/>
      <c r="DS15" s="46"/>
      <c r="DT15" s="46"/>
      <c r="DU15" s="46"/>
      <c r="DV15" s="46"/>
      <c r="DW15" s="47"/>
      <c r="DX15" s="47"/>
      <c r="DY15" s="47"/>
      <c r="DZ15" s="47"/>
      <c r="EA15" s="47"/>
      <c r="EB15" s="17"/>
      <c r="EC15" s="48"/>
      <c r="ED15" s="48"/>
      <c r="EE15" s="48"/>
      <c r="EF15" s="48"/>
      <c r="EG15" s="48"/>
      <c r="EH15" s="48"/>
      <c r="EI15" s="48"/>
      <c r="EJ15" s="48"/>
      <c r="EK15" s="13"/>
      <c r="EL15" s="46"/>
      <c r="EM15" s="46"/>
      <c r="EN15" s="46"/>
      <c r="EO15" s="46"/>
      <c r="EP15" s="46"/>
      <c r="EQ15" s="47"/>
      <c r="ER15" s="47"/>
      <c r="ES15" s="47"/>
      <c r="ET15" s="47"/>
      <c r="EU15" s="47"/>
      <c r="EV15" s="9"/>
    </row>
    <row r="16" spans="1:152" s="14" customFormat="1" ht="21" customHeight="1" thickBot="1" x14ac:dyDescent="0.35">
      <c r="A16" s="9"/>
      <c r="B16" s="54" t="s">
        <v>112</v>
      </c>
      <c r="C16" s="20"/>
      <c r="D16" s="20"/>
      <c r="E16" s="16"/>
      <c r="F16" s="21"/>
      <c r="G16" s="21"/>
      <c r="H16" s="21"/>
      <c r="I16" s="21"/>
      <c r="J16" s="22"/>
      <c r="K16" s="22"/>
      <c r="L16" s="22"/>
      <c r="M16" s="23"/>
      <c r="N16" s="23"/>
      <c r="O16" s="21"/>
      <c r="P16" s="21"/>
      <c r="Q16" s="21"/>
      <c r="R16" s="21"/>
      <c r="S16" s="22"/>
      <c r="T16" s="22"/>
      <c r="U16" s="22"/>
      <c r="V16" s="23"/>
      <c r="W16" s="23"/>
      <c r="X16" s="21"/>
      <c r="Y16" s="21"/>
      <c r="Z16" s="21"/>
      <c r="AA16" s="21"/>
      <c r="AB16" s="22"/>
      <c r="AC16" s="22"/>
      <c r="AD16" s="22"/>
      <c r="AE16" s="23"/>
      <c r="AF16" s="23"/>
      <c r="AG16" s="21"/>
      <c r="AH16" s="21"/>
      <c r="AI16" s="21"/>
      <c r="AJ16" s="21"/>
      <c r="AK16" s="22"/>
      <c r="AL16" s="22"/>
      <c r="AM16" s="22"/>
      <c r="AN16" s="23"/>
      <c r="AO16" s="23"/>
      <c r="AP16" s="21"/>
      <c r="AQ16" s="21"/>
      <c r="AR16" s="21"/>
      <c r="AS16" s="21"/>
      <c r="AT16" s="22"/>
      <c r="AU16" s="22"/>
      <c r="AV16" s="22"/>
      <c r="AW16" s="23"/>
      <c r="AX16" s="23"/>
      <c r="AY16" s="21"/>
      <c r="AZ16" s="21"/>
      <c r="BA16" s="21"/>
      <c r="BB16" s="21"/>
      <c r="BC16" s="22"/>
      <c r="BD16" s="22"/>
      <c r="BE16" s="22"/>
      <c r="BF16" s="23"/>
      <c r="BG16" s="23"/>
      <c r="BH16" s="21"/>
      <c r="BI16" s="21"/>
      <c r="BJ16" s="21"/>
      <c r="BK16" s="21"/>
      <c r="BL16" s="22"/>
      <c r="BM16" s="22"/>
      <c r="BN16" s="22"/>
      <c r="BO16" s="23"/>
      <c r="BP16" s="23"/>
      <c r="BQ16" s="21"/>
      <c r="BR16" s="21"/>
      <c r="BS16" s="21"/>
      <c r="BT16" s="21"/>
      <c r="BU16" s="22"/>
      <c r="BV16" s="22"/>
      <c r="BW16" s="22"/>
      <c r="BX16" s="23"/>
      <c r="BY16" s="23"/>
      <c r="BZ16" s="21"/>
      <c r="CA16" s="21"/>
      <c r="CB16" s="21"/>
      <c r="CC16" s="21"/>
      <c r="CD16" s="22"/>
      <c r="CE16" s="22"/>
      <c r="CF16" s="22"/>
      <c r="CG16" s="23"/>
      <c r="CH16" s="23"/>
      <c r="CI16" s="21"/>
      <c r="CJ16" s="21"/>
      <c r="CK16" s="21"/>
      <c r="CL16" s="21"/>
      <c r="CM16" s="22"/>
      <c r="CN16" s="22"/>
      <c r="CO16" s="22"/>
      <c r="CP16" s="23"/>
      <c r="CQ16" s="23"/>
      <c r="CR16" s="21"/>
      <c r="CS16" s="21"/>
      <c r="CT16" s="21"/>
      <c r="CU16" s="21"/>
      <c r="CV16" s="22"/>
      <c r="CW16" s="22"/>
      <c r="CX16" s="22"/>
      <c r="CY16" s="23"/>
      <c r="CZ16" s="23"/>
      <c r="DA16" s="21"/>
      <c r="DB16" s="21"/>
      <c r="DC16" s="21"/>
      <c r="DD16" s="21"/>
      <c r="DE16" s="22"/>
      <c r="DF16" s="22"/>
      <c r="DG16" s="22"/>
      <c r="DH16" s="23"/>
      <c r="DI16" s="23"/>
      <c r="DJ16" s="21"/>
      <c r="DK16" s="21"/>
      <c r="DL16" s="21"/>
      <c r="DM16" s="21"/>
      <c r="DN16" s="22"/>
      <c r="DO16" s="22"/>
      <c r="DP16" s="22"/>
      <c r="DQ16" s="23"/>
      <c r="DR16" s="23"/>
      <c r="DS16" s="21"/>
      <c r="DT16" s="21"/>
      <c r="DU16" s="21"/>
      <c r="DV16" s="21"/>
      <c r="DW16" s="22"/>
      <c r="DX16" s="22"/>
      <c r="DY16" s="22"/>
      <c r="DZ16" s="23"/>
      <c r="EA16" s="23"/>
      <c r="EB16" s="11"/>
      <c r="EC16" s="48"/>
      <c r="ED16" s="48"/>
      <c r="EE16" s="48"/>
      <c r="EF16" s="48"/>
      <c r="EG16" s="48"/>
      <c r="EH16" s="48"/>
      <c r="EI16" s="48"/>
      <c r="EJ16" s="48"/>
      <c r="EK16" s="13"/>
      <c r="EL16" s="25" t="s">
        <v>112</v>
      </c>
      <c r="EM16" s="21"/>
      <c r="EN16" s="21"/>
      <c r="EO16" s="21"/>
      <c r="EP16" s="21"/>
      <c r="EQ16" s="22"/>
      <c r="ER16" s="22"/>
      <c r="ES16" s="22"/>
      <c r="ET16" s="23"/>
      <c r="EU16" s="23"/>
      <c r="EV16" s="9"/>
    </row>
    <row r="17" spans="1:152" s="14" customFormat="1" ht="59.5" customHeight="1" x14ac:dyDescent="0.3">
      <c r="A17" s="9"/>
      <c r="B17" s="26" t="s">
        <v>113</v>
      </c>
      <c r="C17" s="27" t="s">
        <v>34</v>
      </c>
      <c r="D17" s="27">
        <v>3</v>
      </c>
      <c r="E17" s="29" t="s">
        <v>114</v>
      </c>
      <c r="F17" s="55"/>
      <c r="G17" s="55"/>
      <c r="H17" s="55"/>
      <c r="I17" s="55"/>
      <c r="J17" s="55"/>
      <c r="K17" s="55"/>
      <c r="L17" s="28">
        <v>0</v>
      </c>
      <c r="M17" s="55"/>
      <c r="N17" s="89">
        <f>IFERROR(SUM(L17), 0)</f>
        <v>0</v>
      </c>
      <c r="O17" s="55"/>
      <c r="P17" s="55"/>
      <c r="Q17" s="55"/>
      <c r="R17" s="55"/>
      <c r="S17" s="55"/>
      <c r="T17" s="55"/>
      <c r="U17" s="28">
        <v>0</v>
      </c>
      <c r="V17" s="55"/>
      <c r="W17" s="89">
        <f>IFERROR(SUM(U17), 0)</f>
        <v>0</v>
      </c>
      <c r="X17" s="55"/>
      <c r="Y17" s="55"/>
      <c r="Z17" s="55"/>
      <c r="AA17" s="55"/>
      <c r="AB17" s="55"/>
      <c r="AC17" s="55"/>
      <c r="AD17" s="28">
        <v>0</v>
      </c>
      <c r="AE17" s="55"/>
      <c r="AF17" s="89">
        <f>IFERROR(SUM(AD17), 0)</f>
        <v>0</v>
      </c>
      <c r="AG17" s="55"/>
      <c r="AH17" s="55"/>
      <c r="AI17" s="55"/>
      <c r="AJ17" s="55"/>
      <c r="AK17" s="55"/>
      <c r="AL17" s="55"/>
      <c r="AM17" s="28">
        <v>0</v>
      </c>
      <c r="AN17" s="55"/>
      <c r="AO17" s="89">
        <f>IFERROR(SUM(AM17), 0)</f>
        <v>0</v>
      </c>
      <c r="AP17" s="55"/>
      <c r="AQ17" s="55"/>
      <c r="AR17" s="55"/>
      <c r="AS17" s="55"/>
      <c r="AT17" s="55"/>
      <c r="AU17" s="55"/>
      <c r="AV17" s="28">
        <v>0.17699999999999999</v>
      </c>
      <c r="AW17" s="55"/>
      <c r="AX17" s="89">
        <f>IFERROR(SUM(AV17), 0)</f>
        <v>0.17699999999999999</v>
      </c>
      <c r="AY17" s="55"/>
      <c r="AZ17" s="55"/>
      <c r="BA17" s="55"/>
      <c r="BB17" s="55"/>
      <c r="BC17" s="55"/>
      <c r="BD17" s="55"/>
      <c r="BE17" s="134">
        <v>4.4800000000000004</v>
      </c>
      <c r="BF17" s="55"/>
      <c r="BG17" s="89">
        <f>IFERROR(SUM(BE17), 0)</f>
        <v>4.4800000000000004</v>
      </c>
      <c r="BH17" s="55"/>
      <c r="BI17" s="55"/>
      <c r="BJ17" s="55"/>
      <c r="BK17" s="55"/>
      <c r="BL17" s="55"/>
      <c r="BM17" s="55"/>
      <c r="BN17" s="28">
        <v>4.0540000000000003</v>
      </c>
      <c r="BO17" s="55"/>
      <c r="BP17" s="89">
        <f>IFERROR(SUM(BN17), 0)</f>
        <v>4.0540000000000003</v>
      </c>
      <c r="BQ17" s="55"/>
      <c r="BR17" s="55"/>
      <c r="BS17" s="55"/>
      <c r="BT17" s="55"/>
      <c r="BU17" s="55"/>
      <c r="BV17" s="55"/>
      <c r="BW17" s="28">
        <v>4.7240000000000002</v>
      </c>
      <c r="BX17" s="55"/>
      <c r="BY17" s="89">
        <f>IFERROR(SUM(BW17), 0)</f>
        <v>4.7240000000000002</v>
      </c>
      <c r="BZ17" s="55"/>
      <c r="CA17" s="55"/>
      <c r="CB17" s="55"/>
      <c r="CC17" s="55"/>
      <c r="CD17" s="55"/>
      <c r="CE17" s="55"/>
      <c r="CF17" s="28">
        <v>5.4249999999999998</v>
      </c>
      <c r="CG17" s="55"/>
      <c r="CH17" s="89">
        <f>IFERROR(SUM(CF17), 0)</f>
        <v>5.4249999999999998</v>
      </c>
      <c r="CI17" s="55"/>
      <c r="CJ17" s="55"/>
      <c r="CK17" s="55"/>
      <c r="CL17" s="55"/>
      <c r="CM17" s="55"/>
      <c r="CN17" s="55"/>
      <c r="CO17" s="28">
        <v>4.5229999999999997</v>
      </c>
      <c r="CP17" s="55"/>
      <c r="CQ17" s="89">
        <f>IFERROR(SUM(CO17), 0)</f>
        <v>4.5229999999999997</v>
      </c>
      <c r="CR17" s="55"/>
      <c r="CS17" s="55"/>
      <c r="CT17" s="55"/>
      <c r="CU17" s="55"/>
      <c r="CV17" s="55"/>
      <c r="CW17" s="55"/>
      <c r="CX17" s="28">
        <v>5.399</v>
      </c>
      <c r="CY17" s="55"/>
      <c r="CZ17" s="89">
        <f>IFERROR(SUM(CX17), 0)</f>
        <v>5.399</v>
      </c>
      <c r="DA17" s="55"/>
      <c r="DB17" s="55"/>
      <c r="DC17" s="55"/>
      <c r="DD17" s="55"/>
      <c r="DE17" s="55"/>
      <c r="DF17" s="55"/>
      <c r="DG17" s="28">
        <v>0</v>
      </c>
      <c r="DH17" s="55"/>
      <c r="DI17" s="89">
        <f>IFERROR(SUM(DG17), 0)</f>
        <v>0</v>
      </c>
      <c r="DJ17" s="55"/>
      <c r="DK17" s="55"/>
      <c r="DL17" s="55"/>
      <c r="DM17" s="55"/>
      <c r="DN17" s="55"/>
      <c r="DO17" s="55"/>
      <c r="DP17" s="28">
        <v>0</v>
      </c>
      <c r="DQ17" s="55"/>
      <c r="DR17" s="89">
        <f>IFERROR(SUM(DP17), 0)</f>
        <v>0</v>
      </c>
      <c r="DS17" s="55"/>
      <c r="DT17" s="55"/>
      <c r="DU17" s="55"/>
      <c r="DV17" s="55"/>
      <c r="DW17" s="55"/>
      <c r="DX17" s="55"/>
      <c r="DY17" s="28">
        <v>0</v>
      </c>
      <c r="DZ17" s="55"/>
      <c r="EA17" s="89">
        <f>IFERROR(SUM(DY17), 0)</f>
        <v>0</v>
      </c>
      <c r="EB17" s="11"/>
      <c r="EC17" s="30">
        <f t="shared" ref="EC17:EJ17" si="16" xml:space="preserve"> IF( ISNUMBER(F17), 0, 1 )</f>
        <v>1</v>
      </c>
      <c r="ED17" s="30">
        <f t="shared" si="16"/>
        <v>1</v>
      </c>
      <c r="EE17" s="30">
        <f t="shared" si="16"/>
        <v>1</v>
      </c>
      <c r="EF17" s="30">
        <f t="shared" si="16"/>
        <v>1</v>
      </c>
      <c r="EG17" s="30">
        <f t="shared" si="16"/>
        <v>1</v>
      </c>
      <c r="EH17" s="30">
        <f t="shared" si="16"/>
        <v>1</v>
      </c>
      <c r="EI17" s="30">
        <f t="shared" si="16"/>
        <v>0</v>
      </c>
      <c r="EJ17" s="30">
        <f t="shared" si="16"/>
        <v>1</v>
      </c>
      <c r="EK17" s="13"/>
      <c r="EL17" s="26" t="s">
        <v>113</v>
      </c>
      <c r="EM17" s="49"/>
      <c r="EN17" s="49"/>
      <c r="EO17" s="49"/>
      <c r="EP17" s="49"/>
      <c r="EQ17" s="49"/>
      <c r="ER17" s="49"/>
      <c r="ES17" s="49" t="s">
        <v>115</v>
      </c>
      <c r="ET17" s="49"/>
      <c r="EU17" s="50"/>
      <c r="EV17" s="9"/>
    </row>
    <row r="18" spans="1:152" ht="26.5" customHeight="1" x14ac:dyDescent="0.3">
      <c r="B18" s="133" t="s">
        <v>116</v>
      </c>
      <c r="C18" s="131"/>
      <c r="D18" s="131"/>
      <c r="E18" s="132"/>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5"/>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row>
    <row r="19" spans="1:152" ht="16" thickBot="1" x14ac:dyDescent="0.35">
      <c r="B19" s="125" t="s">
        <v>117</v>
      </c>
      <c r="C19" s="126" t="s">
        <v>34</v>
      </c>
      <c r="D19" s="126"/>
      <c r="E19" s="127"/>
      <c r="F19" s="128"/>
      <c r="G19" s="128"/>
      <c r="H19" s="128"/>
      <c r="I19" s="128"/>
      <c r="J19" s="128"/>
      <c r="K19" s="128"/>
      <c r="L19" s="129">
        <v>0</v>
      </c>
      <c r="M19" s="128"/>
      <c r="N19" s="130">
        <f>IFERROR(SUM(L19), 0)</f>
        <v>0</v>
      </c>
      <c r="O19" s="128"/>
      <c r="P19" s="128"/>
      <c r="Q19" s="128"/>
      <c r="R19" s="128"/>
      <c r="S19" s="128"/>
      <c r="T19" s="128"/>
      <c r="U19" s="129">
        <v>0</v>
      </c>
      <c r="V19" s="128"/>
      <c r="W19" s="130">
        <f>IFERROR(SUM(U19), 0)</f>
        <v>0</v>
      </c>
      <c r="X19" s="128"/>
      <c r="Y19" s="128"/>
      <c r="Z19" s="128"/>
      <c r="AA19" s="128"/>
      <c r="AB19" s="128"/>
      <c r="AC19" s="128"/>
      <c r="AD19" s="129">
        <v>0</v>
      </c>
      <c r="AE19" s="128"/>
      <c r="AF19" s="130">
        <f>IFERROR(SUM(AD19), 0)</f>
        <v>0</v>
      </c>
      <c r="AG19" s="128"/>
      <c r="AH19" s="128"/>
      <c r="AI19" s="128"/>
      <c r="AJ19" s="128"/>
      <c r="AK19" s="128"/>
      <c r="AL19" s="128"/>
      <c r="AM19" s="129">
        <v>0</v>
      </c>
      <c r="AN19" s="128"/>
      <c r="AO19" s="130">
        <v>0</v>
      </c>
      <c r="AP19" s="128"/>
      <c r="AQ19" s="128"/>
      <c r="AR19" s="128"/>
      <c r="AS19" s="128"/>
      <c r="AT19" s="128"/>
      <c r="AU19" s="128"/>
      <c r="AV19" s="129">
        <v>0.17699999999999999</v>
      </c>
      <c r="AW19" s="128"/>
      <c r="AX19" s="130">
        <v>0</v>
      </c>
      <c r="AY19" s="128"/>
      <c r="AZ19" s="128"/>
      <c r="BA19" s="128"/>
      <c r="BB19" s="128"/>
      <c r="BC19" s="128"/>
      <c r="BD19" s="128"/>
      <c r="BE19" s="136">
        <v>4.4800000000000004</v>
      </c>
      <c r="BF19" s="128"/>
      <c r="BG19" s="130">
        <v>0</v>
      </c>
      <c r="BH19" s="128"/>
      <c r="BI19" s="128"/>
      <c r="BJ19" s="128"/>
      <c r="BK19" s="128"/>
      <c r="BL19" s="128"/>
      <c r="BM19" s="128"/>
      <c r="BN19" s="129">
        <v>4.0540000000000003</v>
      </c>
      <c r="BO19" s="128"/>
      <c r="BP19" s="130">
        <v>0</v>
      </c>
      <c r="BQ19" s="128"/>
      <c r="BR19" s="128"/>
      <c r="BS19" s="128"/>
      <c r="BT19" s="128"/>
      <c r="BU19" s="128"/>
      <c r="BV19" s="128"/>
      <c r="BW19" s="129">
        <v>4.7240000000000002</v>
      </c>
      <c r="BX19" s="128"/>
      <c r="BY19" s="130">
        <v>0</v>
      </c>
      <c r="BZ19" s="128"/>
      <c r="CA19" s="128"/>
      <c r="CB19" s="128"/>
      <c r="CC19" s="128"/>
      <c r="CD19" s="128"/>
      <c r="CE19" s="128"/>
      <c r="CF19" s="129">
        <v>5.4249999999999998</v>
      </c>
      <c r="CG19" s="128"/>
      <c r="CH19" s="130">
        <v>0</v>
      </c>
      <c r="CI19" s="128"/>
      <c r="CJ19" s="128"/>
      <c r="CK19" s="128"/>
      <c r="CL19" s="128"/>
      <c r="CM19" s="128"/>
      <c r="CN19" s="128"/>
      <c r="CO19" s="129">
        <v>4.5229999999999997</v>
      </c>
      <c r="CP19" s="128"/>
      <c r="CQ19" s="130">
        <v>0</v>
      </c>
      <c r="CR19" s="128"/>
      <c r="CS19" s="128"/>
      <c r="CT19" s="128"/>
      <c r="CU19" s="128"/>
      <c r="CV19" s="128"/>
      <c r="CW19" s="128"/>
      <c r="CX19" s="129">
        <v>5.399</v>
      </c>
      <c r="CY19" s="128"/>
      <c r="CZ19" s="130">
        <v>0</v>
      </c>
      <c r="DA19" s="128"/>
      <c r="DB19" s="128"/>
      <c r="DC19" s="128"/>
      <c r="DD19" s="128"/>
      <c r="DE19" s="128"/>
      <c r="DF19" s="128"/>
      <c r="DG19" s="129">
        <v>0</v>
      </c>
      <c r="DH19" s="128"/>
      <c r="DI19" s="130">
        <v>0</v>
      </c>
      <c r="DJ19" s="128"/>
      <c r="DK19" s="128"/>
      <c r="DL19" s="128"/>
      <c r="DM19" s="128"/>
      <c r="DN19" s="128"/>
      <c r="DO19" s="128"/>
      <c r="DP19" s="129">
        <v>0</v>
      </c>
      <c r="DQ19" s="128"/>
      <c r="DR19" s="130">
        <v>0</v>
      </c>
      <c r="DS19" s="128"/>
      <c r="DT19" s="128"/>
      <c r="DU19" s="128"/>
      <c r="DV19" s="128"/>
      <c r="DW19" s="128"/>
      <c r="DX19" s="128"/>
      <c r="DY19" s="129">
        <v>0</v>
      </c>
      <c r="DZ19" s="128"/>
      <c r="EA19" s="130">
        <v>0</v>
      </c>
    </row>
    <row r="20" spans="1:152" x14ac:dyDescent="0.3">
      <c r="B20" s="26" t="s">
        <v>118</v>
      </c>
      <c r="C20" s="27" t="s">
        <v>34</v>
      </c>
      <c r="D20" s="27"/>
      <c r="E20" s="29"/>
      <c r="F20" s="55"/>
      <c r="G20" s="55"/>
      <c r="H20" s="55"/>
      <c r="I20" s="55"/>
      <c r="J20" s="55"/>
      <c r="K20" s="55"/>
      <c r="L20" s="28">
        <v>0</v>
      </c>
      <c r="M20" s="55"/>
      <c r="N20" s="89">
        <f>IFERROR(SUM(L20), 0)</f>
        <v>0</v>
      </c>
      <c r="O20" s="55"/>
      <c r="P20" s="55"/>
      <c r="Q20" s="55"/>
      <c r="R20" s="55"/>
      <c r="S20" s="55"/>
      <c r="T20" s="55"/>
      <c r="U20" s="28">
        <v>0</v>
      </c>
      <c r="V20" s="55"/>
      <c r="W20" s="89">
        <f>IFERROR(SUM(U20), 0)</f>
        <v>0</v>
      </c>
      <c r="X20" s="55"/>
      <c r="Y20" s="55"/>
      <c r="Z20" s="55"/>
      <c r="AA20" s="55"/>
      <c r="AB20" s="55"/>
      <c r="AC20" s="55"/>
      <c r="AD20" s="28">
        <v>0</v>
      </c>
      <c r="AE20" s="55"/>
      <c r="AF20" s="89">
        <f>IFERROR(SUM(AD20), 0)</f>
        <v>0</v>
      </c>
      <c r="AG20" s="55"/>
      <c r="AH20" s="55"/>
      <c r="AI20" s="55"/>
      <c r="AJ20" s="55"/>
      <c r="AK20" s="55"/>
      <c r="AL20" s="55"/>
      <c r="AM20" s="28">
        <v>0</v>
      </c>
      <c r="AN20" s="55"/>
      <c r="AO20" s="89">
        <f>IFERROR(SUM(AM20), 0)</f>
        <v>0</v>
      </c>
      <c r="AP20" s="55"/>
      <c r="AQ20" s="55"/>
      <c r="AR20" s="55"/>
      <c r="AS20" s="55"/>
      <c r="AT20" s="55"/>
      <c r="AU20" s="55"/>
      <c r="AV20" s="28">
        <v>0</v>
      </c>
      <c r="AW20" s="55"/>
      <c r="AX20" s="89">
        <f>IFERROR(SUM(AV20), 0)</f>
        <v>0</v>
      </c>
      <c r="AY20" s="55"/>
      <c r="AZ20" s="55"/>
      <c r="BA20" s="55"/>
      <c r="BB20" s="55"/>
      <c r="BC20" s="55"/>
      <c r="BD20" s="55"/>
      <c r="BE20" s="28">
        <v>0</v>
      </c>
      <c r="BF20" s="55"/>
      <c r="BG20" s="89">
        <f>IFERROR(SUM(BE20), 0)</f>
        <v>0</v>
      </c>
      <c r="BH20" s="55"/>
      <c r="BI20" s="55"/>
      <c r="BJ20" s="55"/>
      <c r="BK20" s="55"/>
      <c r="BL20" s="55"/>
      <c r="BM20" s="55"/>
      <c r="BN20" s="28">
        <v>0</v>
      </c>
      <c r="BO20" s="55"/>
      <c r="BP20" s="89">
        <f>IFERROR(SUM(BN20), 0)</f>
        <v>0</v>
      </c>
      <c r="BQ20" s="55"/>
      <c r="BR20" s="55"/>
      <c r="BS20" s="55"/>
      <c r="BT20" s="55"/>
      <c r="BU20" s="55"/>
      <c r="BV20" s="55"/>
      <c r="BW20" s="28">
        <v>0</v>
      </c>
      <c r="BX20" s="55"/>
      <c r="BY20" s="89">
        <f>IFERROR(SUM(BW20), 0)</f>
        <v>0</v>
      </c>
      <c r="BZ20" s="55"/>
      <c r="CA20" s="55"/>
      <c r="CB20" s="55"/>
      <c r="CC20" s="55"/>
      <c r="CD20" s="55"/>
      <c r="CE20" s="55"/>
      <c r="CF20" s="28">
        <v>0</v>
      </c>
      <c r="CG20" s="55"/>
      <c r="CH20" s="89">
        <f>IFERROR(SUM(CF20), 0)</f>
        <v>0</v>
      </c>
      <c r="CI20" s="55"/>
      <c r="CJ20" s="55"/>
      <c r="CK20" s="55"/>
      <c r="CL20" s="55"/>
      <c r="CM20" s="55"/>
      <c r="CN20" s="55"/>
      <c r="CO20" s="28">
        <v>0</v>
      </c>
      <c r="CP20" s="55"/>
      <c r="CQ20" s="89">
        <f>IFERROR(SUM(CO20), 0)</f>
        <v>0</v>
      </c>
      <c r="CR20" s="55"/>
      <c r="CS20" s="55"/>
      <c r="CT20" s="55"/>
      <c r="CU20" s="55"/>
      <c r="CV20" s="55"/>
      <c r="CW20" s="55"/>
      <c r="CX20" s="28">
        <v>0</v>
      </c>
      <c r="CY20" s="55"/>
      <c r="CZ20" s="89">
        <f>IFERROR(SUM(CX20), 0)</f>
        <v>0</v>
      </c>
      <c r="DA20" s="55"/>
      <c r="DB20" s="55"/>
      <c r="DC20" s="55"/>
      <c r="DD20" s="55"/>
      <c r="DE20" s="55"/>
      <c r="DF20" s="55"/>
      <c r="DG20" s="28">
        <v>0</v>
      </c>
      <c r="DH20" s="55"/>
      <c r="DI20" s="89">
        <f>IFERROR(SUM(DG20), 0)</f>
        <v>0</v>
      </c>
      <c r="DJ20" s="55"/>
      <c r="DK20" s="55"/>
      <c r="DL20" s="55"/>
      <c r="DM20" s="55"/>
      <c r="DN20" s="55"/>
      <c r="DO20" s="55"/>
      <c r="DP20" s="28">
        <v>0</v>
      </c>
      <c r="DQ20" s="55"/>
      <c r="DR20" s="89">
        <f>IFERROR(SUM(DP20), 0)</f>
        <v>0</v>
      </c>
      <c r="DS20" s="55"/>
      <c r="DT20" s="55"/>
      <c r="DU20" s="55"/>
      <c r="DV20" s="55"/>
      <c r="DW20" s="55"/>
      <c r="DX20" s="55"/>
      <c r="DY20" s="28">
        <v>0</v>
      </c>
      <c r="DZ20" s="55"/>
      <c r="EA20" s="89">
        <f>IFERROR(SUM(DY20), 0)</f>
        <v>0</v>
      </c>
    </row>
  </sheetData>
  <mergeCells count="83">
    <mergeCell ref="CI2:CQ2"/>
    <mergeCell ref="CI3:CQ3"/>
    <mergeCell ref="CI4:CM4"/>
    <mergeCell ref="CN4:CP4"/>
    <mergeCell ref="CQ4:CQ5"/>
    <mergeCell ref="BZ2:CH2"/>
    <mergeCell ref="BZ3:CH3"/>
    <mergeCell ref="BZ4:CD4"/>
    <mergeCell ref="CE4:CG4"/>
    <mergeCell ref="CH4:CH5"/>
    <mergeCell ref="BQ2:BY2"/>
    <mergeCell ref="BQ3:BY3"/>
    <mergeCell ref="BQ4:BU4"/>
    <mergeCell ref="BV4:BX4"/>
    <mergeCell ref="BY4:BY5"/>
    <mergeCell ref="BH2:BP2"/>
    <mergeCell ref="BH3:BP3"/>
    <mergeCell ref="BH4:BL4"/>
    <mergeCell ref="BM4:BO4"/>
    <mergeCell ref="BP4:BP5"/>
    <mergeCell ref="AY2:BG2"/>
    <mergeCell ref="AY3:BG3"/>
    <mergeCell ref="AY4:BC4"/>
    <mergeCell ref="BD4:BF4"/>
    <mergeCell ref="BG4:BG5"/>
    <mergeCell ref="W4:W5"/>
    <mergeCell ref="AP2:AX2"/>
    <mergeCell ref="AP3:AX3"/>
    <mergeCell ref="AP4:AT4"/>
    <mergeCell ref="AU4:AW4"/>
    <mergeCell ref="AX4:AX5"/>
    <mergeCell ref="EC6:EJ6"/>
    <mergeCell ref="O2:W2"/>
    <mergeCell ref="O3:W3"/>
    <mergeCell ref="EL3:EL5"/>
    <mergeCell ref="EM3:EU3"/>
    <mergeCell ref="EM4:EQ4"/>
    <mergeCell ref="ER4:ET4"/>
    <mergeCell ref="EU4:EU5"/>
    <mergeCell ref="O4:S4"/>
    <mergeCell ref="T4:V4"/>
    <mergeCell ref="X2:AF2"/>
    <mergeCell ref="X3:AF3"/>
    <mergeCell ref="X4:AB4"/>
    <mergeCell ref="AC4:AE4"/>
    <mergeCell ref="AG3:AO3"/>
    <mergeCell ref="AG4:AK4"/>
    <mergeCell ref="EL1:EU1"/>
    <mergeCell ref="B2:N2"/>
    <mergeCell ref="EL2:EV2"/>
    <mergeCell ref="AF4:AF5"/>
    <mergeCell ref="AG2:AO2"/>
    <mergeCell ref="B1:N1"/>
    <mergeCell ref="F4:J4"/>
    <mergeCell ref="K4:M4"/>
    <mergeCell ref="N4:N5"/>
    <mergeCell ref="B3:B5"/>
    <mergeCell ref="C3:C5"/>
    <mergeCell ref="D3:D5"/>
    <mergeCell ref="F3:N3"/>
    <mergeCell ref="E3:E5"/>
    <mergeCell ref="AL4:AN4"/>
    <mergeCell ref="AO4:AO5"/>
    <mergeCell ref="CR2:CZ2"/>
    <mergeCell ref="CR3:CZ3"/>
    <mergeCell ref="CR4:CV4"/>
    <mergeCell ref="CW4:CY4"/>
    <mergeCell ref="CZ4:CZ5"/>
    <mergeCell ref="DA2:DI2"/>
    <mergeCell ref="DA3:DI3"/>
    <mergeCell ref="DA4:DE4"/>
    <mergeCell ref="DF4:DH4"/>
    <mergeCell ref="DI4:DI5"/>
    <mergeCell ref="DJ2:DR2"/>
    <mergeCell ref="DJ3:DR3"/>
    <mergeCell ref="DJ4:DN4"/>
    <mergeCell ref="DO4:DQ4"/>
    <mergeCell ref="DR4:DR5"/>
    <mergeCell ref="DS2:EA2"/>
    <mergeCell ref="DS3:EA3"/>
    <mergeCell ref="DS4:DW4"/>
    <mergeCell ref="DX4:DZ4"/>
    <mergeCell ref="EA4:EA5"/>
  </mergeCells>
  <pageMargins left="0.7" right="0.7" top="0.75" bottom="0.75" header="0.3" footer="0.3"/>
  <pageSetup paperSize="8" scale="68" fitToHeight="0" orientation="portrait"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09606-92D2-4F8B-B484-94199607F89C}">
  <sheetPr>
    <pageSetUpPr fitToPage="1"/>
  </sheetPr>
  <dimension ref="B1:EE27"/>
  <sheetViews>
    <sheetView showGridLines="0" topLeftCell="BX1" zoomScale="90" zoomScaleNormal="90" zoomScaleSheetLayoutView="100" workbookViewId="0">
      <selection activeCell="CG8" sqref="CG8"/>
    </sheetView>
  </sheetViews>
  <sheetFormatPr defaultColWidth="9" defaultRowHeight="14.5" x14ac:dyDescent="0.35"/>
  <cols>
    <col min="1" max="1" width="1.58203125" style="61" customWidth="1"/>
    <col min="2" max="2" width="36.08203125" style="61" customWidth="1"/>
    <col min="3" max="4" width="10.5" style="68" customWidth="1"/>
    <col min="5" max="5" width="10.5" style="69" customWidth="1"/>
    <col min="6" max="77" width="10.5" style="61" customWidth="1"/>
    <col min="78" max="117" width="10.33203125" style="61" customWidth="1"/>
    <col min="118" max="118" width="1.58203125" style="63" customWidth="1"/>
    <col min="119" max="126" width="9" style="61" hidden="1" customWidth="1"/>
    <col min="127" max="127" width="36.08203125" style="63" customWidth="1"/>
    <col min="128" max="134" width="13.33203125" style="63" customWidth="1"/>
    <col min="135" max="135" width="13.33203125" style="61" customWidth="1"/>
    <col min="136" max="136" width="1.58203125" style="61" customWidth="1"/>
    <col min="137" max="16384" width="9" style="61"/>
  </cols>
  <sheetData>
    <row r="1" spans="2:135" s="58" customFormat="1" ht="30" customHeight="1" x14ac:dyDescent="0.35">
      <c r="B1" s="145" t="s">
        <v>119</v>
      </c>
      <c r="C1" s="145"/>
      <c r="D1" s="145"/>
      <c r="E1" s="57"/>
      <c r="F1" s="57"/>
      <c r="G1" s="59"/>
      <c r="H1" s="59"/>
      <c r="I1" s="59"/>
      <c r="J1" s="59"/>
      <c r="K1" s="59"/>
      <c r="L1" s="59"/>
      <c r="M1" s="60"/>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63"/>
      <c r="DW1" s="57"/>
      <c r="DX1" s="57"/>
      <c r="DY1" s="57"/>
      <c r="DZ1" s="57"/>
      <c r="EA1" s="57"/>
      <c r="EB1" s="57"/>
      <c r="EC1" s="57"/>
      <c r="ED1" s="57"/>
      <c r="EE1" s="57"/>
    </row>
    <row r="2" spans="2:135" s="58" customFormat="1" ht="24" thickBot="1" x14ac:dyDescent="0.4">
      <c r="B2" s="57"/>
      <c r="C2" s="57"/>
      <c r="D2" s="57"/>
      <c r="E2" s="57"/>
      <c r="F2" s="57"/>
      <c r="G2" s="59"/>
      <c r="H2" s="59"/>
      <c r="I2" s="59"/>
      <c r="J2" s="59"/>
      <c r="K2" s="59"/>
      <c r="L2" s="59"/>
      <c r="M2" s="60"/>
      <c r="N2" s="59"/>
      <c r="O2" s="59"/>
      <c r="P2" s="59"/>
      <c r="Q2" s="59"/>
      <c r="R2" s="59"/>
      <c r="S2" s="59"/>
      <c r="T2" s="59"/>
      <c r="U2" s="60"/>
      <c r="V2" s="59"/>
      <c r="W2" s="59"/>
      <c r="X2" s="59"/>
      <c r="Y2" s="59"/>
      <c r="Z2" s="59"/>
      <c r="AA2" s="59"/>
      <c r="AB2" s="59"/>
      <c r="AC2" s="60"/>
      <c r="AD2" s="59"/>
      <c r="AE2" s="59"/>
      <c r="AF2" s="59"/>
      <c r="AG2" s="59"/>
      <c r="AH2" s="59"/>
      <c r="AI2" s="59"/>
      <c r="AJ2" s="59"/>
      <c r="AK2" s="60"/>
      <c r="AL2" s="59"/>
      <c r="AM2" s="59"/>
      <c r="AN2" s="59"/>
      <c r="AO2" s="59"/>
      <c r="AP2" s="59"/>
      <c r="AQ2" s="59"/>
      <c r="AR2" s="59"/>
      <c r="AS2" s="60"/>
      <c r="AT2" s="59"/>
      <c r="AU2" s="59"/>
      <c r="AV2" s="59"/>
      <c r="AW2" s="59"/>
      <c r="AX2" s="59"/>
      <c r="AY2" s="59"/>
      <c r="AZ2" s="59"/>
      <c r="BA2" s="60"/>
      <c r="BB2" s="59"/>
      <c r="BC2" s="59"/>
      <c r="BD2" s="59"/>
      <c r="BE2" s="59"/>
      <c r="BF2" s="59"/>
      <c r="BG2" s="59"/>
      <c r="BH2" s="59"/>
      <c r="BI2" s="60"/>
      <c r="BJ2" s="59"/>
      <c r="BK2" s="59"/>
      <c r="BL2" s="59"/>
      <c r="BM2" s="59"/>
      <c r="BN2" s="59"/>
      <c r="BO2" s="59"/>
      <c r="BP2" s="59"/>
      <c r="BQ2" s="60"/>
      <c r="BR2" s="59"/>
      <c r="BS2" s="59"/>
      <c r="BT2" s="59"/>
      <c r="BU2" s="59"/>
      <c r="BV2" s="59"/>
      <c r="BW2" s="59"/>
      <c r="BX2" s="59"/>
      <c r="BY2" s="60"/>
      <c r="BZ2" s="59"/>
      <c r="CA2" s="59"/>
      <c r="CB2" s="59"/>
      <c r="CC2" s="59"/>
      <c r="CD2" s="59"/>
      <c r="CE2" s="59"/>
      <c r="CF2" s="59"/>
      <c r="CG2" s="60"/>
      <c r="CH2" s="59"/>
      <c r="CI2" s="59"/>
      <c r="CJ2" s="59"/>
      <c r="CK2" s="59"/>
      <c r="CL2" s="59"/>
      <c r="CM2" s="59"/>
      <c r="CN2" s="59"/>
      <c r="CO2" s="60"/>
      <c r="CP2" s="59"/>
      <c r="CQ2" s="59"/>
      <c r="CR2" s="59"/>
      <c r="CS2" s="59"/>
      <c r="CT2" s="59"/>
      <c r="CU2" s="59"/>
      <c r="CV2" s="59"/>
      <c r="CW2" s="60"/>
      <c r="CX2" s="59"/>
      <c r="CY2" s="59"/>
      <c r="CZ2" s="59"/>
      <c r="DA2" s="59"/>
      <c r="DB2" s="59"/>
      <c r="DC2" s="59"/>
      <c r="DD2" s="59"/>
      <c r="DE2" s="60"/>
      <c r="DF2" s="59"/>
      <c r="DG2" s="59"/>
      <c r="DH2" s="59"/>
      <c r="DI2" s="59"/>
      <c r="DJ2" s="59"/>
      <c r="DK2" s="59"/>
      <c r="DL2" s="59"/>
      <c r="DM2" s="60"/>
      <c r="DN2" s="63"/>
      <c r="DW2" s="57"/>
      <c r="DX2" s="59"/>
      <c r="DY2" s="59"/>
      <c r="DZ2" s="59"/>
      <c r="EA2" s="59"/>
      <c r="EB2" s="59"/>
      <c r="EC2" s="59"/>
      <c r="ED2" s="59"/>
      <c r="EE2" s="59"/>
    </row>
    <row r="3" spans="2:135" ht="15" customHeight="1" thickBot="1" x14ac:dyDescent="0.4">
      <c r="B3" s="57"/>
      <c r="C3" s="57"/>
      <c r="D3" s="57"/>
      <c r="E3" s="81"/>
      <c r="F3" s="162" t="s">
        <v>5</v>
      </c>
      <c r="G3" s="162"/>
      <c r="H3" s="162"/>
      <c r="I3" s="162"/>
      <c r="J3" s="162"/>
      <c r="K3" s="162"/>
      <c r="L3" s="162"/>
      <c r="M3" s="162"/>
      <c r="N3" s="161" t="s">
        <v>6</v>
      </c>
      <c r="O3" s="162"/>
      <c r="P3" s="162"/>
      <c r="Q3" s="162"/>
      <c r="R3" s="162"/>
      <c r="S3" s="162"/>
      <c r="T3" s="162"/>
      <c r="U3" s="162"/>
      <c r="V3" s="161" t="s">
        <v>7</v>
      </c>
      <c r="W3" s="162"/>
      <c r="X3" s="162"/>
      <c r="Y3" s="162"/>
      <c r="Z3" s="162"/>
      <c r="AA3" s="162"/>
      <c r="AB3" s="162"/>
      <c r="AC3" s="162"/>
      <c r="AD3" s="161" t="s">
        <v>8</v>
      </c>
      <c r="AE3" s="162"/>
      <c r="AF3" s="162"/>
      <c r="AG3" s="162"/>
      <c r="AH3" s="162"/>
      <c r="AI3" s="162"/>
      <c r="AJ3" s="162"/>
      <c r="AK3" s="162"/>
      <c r="AL3" s="161" t="s">
        <v>9</v>
      </c>
      <c r="AM3" s="162"/>
      <c r="AN3" s="162"/>
      <c r="AO3" s="162"/>
      <c r="AP3" s="162"/>
      <c r="AQ3" s="162"/>
      <c r="AR3" s="162"/>
      <c r="AS3" s="162"/>
      <c r="AT3" s="161" t="s">
        <v>10</v>
      </c>
      <c r="AU3" s="162"/>
      <c r="AV3" s="162"/>
      <c r="AW3" s="162"/>
      <c r="AX3" s="162"/>
      <c r="AY3" s="162"/>
      <c r="AZ3" s="162"/>
      <c r="BA3" s="162"/>
      <c r="BB3" s="161" t="s">
        <v>11</v>
      </c>
      <c r="BC3" s="162"/>
      <c r="BD3" s="162"/>
      <c r="BE3" s="162"/>
      <c r="BF3" s="162"/>
      <c r="BG3" s="162"/>
      <c r="BH3" s="162"/>
      <c r="BI3" s="162"/>
      <c r="BJ3" s="161" t="s">
        <v>12</v>
      </c>
      <c r="BK3" s="162"/>
      <c r="BL3" s="162"/>
      <c r="BM3" s="162"/>
      <c r="BN3" s="162"/>
      <c r="BO3" s="162"/>
      <c r="BP3" s="162"/>
      <c r="BQ3" s="162"/>
      <c r="BR3" s="161" t="s">
        <v>13</v>
      </c>
      <c r="BS3" s="162"/>
      <c r="BT3" s="162"/>
      <c r="BU3" s="162"/>
      <c r="BV3" s="162"/>
      <c r="BW3" s="162"/>
      <c r="BX3" s="162"/>
      <c r="BY3" s="162"/>
      <c r="BZ3" s="161" t="s">
        <v>14</v>
      </c>
      <c r="CA3" s="162"/>
      <c r="CB3" s="162"/>
      <c r="CC3" s="162"/>
      <c r="CD3" s="162"/>
      <c r="CE3" s="162"/>
      <c r="CF3" s="162"/>
      <c r="CG3" s="162"/>
      <c r="CH3" s="161" t="s">
        <v>15</v>
      </c>
      <c r="CI3" s="162"/>
      <c r="CJ3" s="162"/>
      <c r="CK3" s="162"/>
      <c r="CL3" s="162"/>
      <c r="CM3" s="162"/>
      <c r="CN3" s="162"/>
      <c r="CO3" s="162"/>
      <c r="CP3" s="161" t="s">
        <v>16</v>
      </c>
      <c r="CQ3" s="162"/>
      <c r="CR3" s="162"/>
      <c r="CS3" s="162"/>
      <c r="CT3" s="162"/>
      <c r="CU3" s="162"/>
      <c r="CV3" s="162"/>
      <c r="CW3" s="162"/>
      <c r="CX3" s="161" t="s">
        <v>17</v>
      </c>
      <c r="CY3" s="162"/>
      <c r="CZ3" s="162"/>
      <c r="DA3" s="162"/>
      <c r="DB3" s="162"/>
      <c r="DC3" s="162"/>
      <c r="DD3" s="162"/>
      <c r="DE3" s="162"/>
      <c r="DF3" s="161" t="s">
        <v>18</v>
      </c>
      <c r="DG3" s="162"/>
      <c r="DH3" s="162"/>
      <c r="DI3" s="162"/>
      <c r="DJ3" s="162"/>
      <c r="DK3" s="162"/>
      <c r="DL3" s="162"/>
      <c r="DM3" s="163"/>
      <c r="DO3" s="164" t="s">
        <v>30</v>
      </c>
      <c r="DP3" s="164"/>
      <c r="DQ3" s="164"/>
      <c r="DR3" s="164"/>
      <c r="DS3" s="164"/>
      <c r="DT3" s="164"/>
      <c r="DU3" s="164"/>
      <c r="DV3" s="164"/>
      <c r="DW3" s="62"/>
      <c r="DX3" s="62"/>
      <c r="DY3" s="62"/>
      <c r="DZ3" s="62"/>
      <c r="EA3" s="62"/>
      <c r="EB3" s="62"/>
      <c r="EC3" s="62"/>
      <c r="ED3" s="62"/>
      <c r="EE3" s="62"/>
    </row>
    <row r="4" spans="2:135" ht="30" customHeight="1" x14ac:dyDescent="0.35">
      <c r="B4" s="165" t="s">
        <v>1</v>
      </c>
      <c r="C4" s="157" t="s">
        <v>2</v>
      </c>
      <c r="D4" s="157" t="s">
        <v>3</v>
      </c>
      <c r="E4" s="159" t="s">
        <v>4</v>
      </c>
      <c r="F4" s="79" t="s">
        <v>120</v>
      </c>
      <c r="G4" s="116" t="s">
        <v>121</v>
      </c>
      <c r="H4" s="116" t="s">
        <v>122</v>
      </c>
      <c r="I4" s="116" t="s">
        <v>21</v>
      </c>
      <c r="J4" s="116" t="s">
        <v>120</v>
      </c>
      <c r="K4" s="116" t="s">
        <v>121</v>
      </c>
      <c r="L4" s="116" t="s">
        <v>122</v>
      </c>
      <c r="M4" s="82" t="s">
        <v>21</v>
      </c>
      <c r="N4" s="118" t="s">
        <v>120</v>
      </c>
      <c r="O4" s="116" t="s">
        <v>121</v>
      </c>
      <c r="P4" s="116" t="s">
        <v>122</v>
      </c>
      <c r="Q4" s="116" t="s">
        <v>21</v>
      </c>
      <c r="R4" s="116" t="s">
        <v>120</v>
      </c>
      <c r="S4" s="116" t="s">
        <v>121</v>
      </c>
      <c r="T4" s="116" t="s">
        <v>122</v>
      </c>
      <c r="U4" s="82" t="s">
        <v>21</v>
      </c>
      <c r="V4" s="118" t="s">
        <v>120</v>
      </c>
      <c r="W4" s="116" t="s">
        <v>121</v>
      </c>
      <c r="X4" s="116" t="s">
        <v>122</v>
      </c>
      <c r="Y4" s="116" t="s">
        <v>21</v>
      </c>
      <c r="Z4" s="116" t="s">
        <v>120</v>
      </c>
      <c r="AA4" s="116" t="s">
        <v>121</v>
      </c>
      <c r="AB4" s="116" t="s">
        <v>122</v>
      </c>
      <c r="AC4" s="82" t="s">
        <v>21</v>
      </c>
      <c r="AD4" s="118" t="s">
        <v>120</v>
      </c>
      <c r="AE4" s="116" t="s">
        <v>121</v>
      </c>
      <c r="AF4" s="116" t="s">
        <v>122</v>
      </c>
      <c r="AG4" s="116" t="s">
        <v>21</v>
      </c>
      <c r="AH4" s="116" t="s">
        <v>120</v>
      </c>
      <c r="AI4" s="116" t="s">
        <v>121</v>
      </c>
      <c r="AJ4" s="116" t="s">
        <v>122</v>
      </c>
      <c r="AK4" s="82" t="s">
        <v>21</v>
      </c>
      <c r="AL4" s="118" t="s">
        <v>120</v>
      </c>
      <c r="AM4" s="116" t="s">
        <v>121</v>
      </c>
      <c r="AN4" s="116" t="s">
        <v>122</v>
      </c>
      <c r="AO4" s="116" t="s">
        <v>21</v>
      </c>
      <c r="AP4" s="116" t="s">
        <v>120</v>
      </c>
      <c r="AQ4" s="116" t="s">
        <v>121</v>
      </c>
      <c r="AR4" s="116" t="s">
        <v>122</v>
      </c>
      <c r="AS4" s="82" t="s">
        <v>21</v>
      </c>
      <c r="AT4" s="118" t="s">
        <v>120</v>
      </c>
      <c r="AU4" s="116" t="s">
        <v>121</v>
      </c>
      <c r="AV4" s="116" t="s">
        <v>122</v>
      </c>
      <c r="AW4" s="116" t="s">
        <v>21</v>
      </c>
      <c r="AX4" s="116" t="s">
        <v>120</v>
      </c>
      <c r="AY4" s="116" t="s">
        <v>121</v>
      </c>
      <c r="AZ4" s="116" t="s">
        <v>122</v>
      </c>
      <c r="BA4" s="82" t="s">
        <v>21</v>
      </c>
      <c r="BB4" s="118" t="s">
        <v>120</v>
      </c>
      <c r="BC4" s="116" t="s">
        <v>121</v>
      </c>
      <c r="BD4" s="116" t="s">
        <v>122</v>
      </c>
      <c r="BE4" s="116" t="s">
        <v>21</v>
      </c>
      <c r="BF4" s="116" t="s">
        <v>120</v>
      </c>
      <c r="BG4" s="116" t="s">
        <v>121</v>
      </c>
      <c r="BH4" s="116" t="s">
        <v>122</v>
      </c>
      <c r="BI4" s="82" t="s">
        <v>21</v>
      </c>
      <c r="BJ4" s="118" t="s">
        <v>120</v>
      </c>
      <c r="BK4" s="116" t="s">
        <v>121</v>
      </c>
      <c r="BL4" s="116" t="s">
        <v>122</v>
      </c>
      <c r="BM4" s="116" t="s">
        <v>21</v>
      </c>
      <c r="BN4" s="116" t="s">
        <v>120</v>
      </c>
      <c r="BO4" s="116" t="s">
        <v>121</v>
      </c>
      <c r="BP4" s="116" t="s">
        <v>122</v>
      </c>
      <c r="BQ4" s="82" t="s">
        <v>21</v>
      </c>
      <c r="BR4" s="118" t="s">
        <v>120</v>
      </c>
      <c r="BS4" s="116" t="s">
        <v>121</v>
      </c>
      <c r="BT4" s="116" t="s">
        <v>122</v>
      </c>
      <c r="BU4" s="116" t="s">
        <v>21</v>
      </c>
      <c r="BV4" s="116" t="s">
        <v>120</v>
      </c>
      <c r="BW4" s="116" t="s">
        <v>121</v>
      </c>
      <c r="BX4" s="116" t="s">
        <v>122</v>
      </c>
      <c r="BY4" s="82" t="s">
        <v>21</v>
      </c>
      <c r="BZ4" s="118" t="s">
        <v>120</v>
      </c>
      <c r="CA4" s="116" t="s">
        <v>121</v>
      </c>
      <c r="CB4" s="116" t="s">
        <v>122</v>
      </c>
      <c r="CC4" s="116" t="s">
        <v>21</v>
      </c>
      <c r="CD4" s="116" t="s">
        <v>120</v>
      </c>
      <c r="CE4" s="116" t="s">
        <v>121</v>
      </c>
      <c r="CF4" s="116" t="s">
        <v>122</v>
      </c>
      <c r="CG4" s="74" t="s">
        <v>21</v>
      </c>
      <c r="CH4" s="118" t="s">
        <v>120</v>
      </c>
      <c r="CI4" s="116" t="s">
        <v>121</v>
      </c>
      <c r="CJ4" s="116" t="s">
        <v>122</v>
      </c>
      <c r="CK4" s="116" t="s">
        <v>21</v>
      </c>
      <c r="CL4" s="116" t="s">
        <v>120</v>
      </c>
      <c r="CM4" s="116" t="s">
        <v>121</v>
      </c>
      <c r="CN4" s="116" t="s">
        <v>122</v>
      </c>
      <c r="CO4" s="74" t="s">
        <v>21</v>
      </c>
      <c r="CP4" s="118" t="s">
        <v>120</v>
      </c>
      <c r="CQ4" s="116" t="s">
        <v>121</v>
      </c>
      <c r="CR4" s="116" t="s">
        <v>122</v>
      </c>
      <c r="CS4" s="116" t="s">
        <v>21</v>
      </c>
      <c r="CT4" s="116" t="s">
        <v>120</v>
      </c>
      <c r="CU4" s="116" t="s">
        <v>121</v>
      </c>
      <c r="CV4" s="116" t="s">
        <v>122</v>
      </c>
      <c r="CW4" s="74" t="s">
        <v>21</v>
      </c>
      <c r="CX4" s="118" t="s">
        <v>120</v>
      </c>
      <c r="CY4" s="116" t="s">
        <v>121</v>
      </c>
      <c r="CZ4" s="116" t="s">
        <v>122</v>
      </c>
      <c r="DA4" s="116" t="s">
        <v>21</v>
      </c>
      <c r="DB4" s="116" t="s">
        <v>120</v>
      </c>
      <c r="DC4" s="116" t="s">
        <v>121</v>
      </c>
      <c r="DD4" s="116" t="s">
        <v>122</v>
      </c>
      <c r="DE4" s="74" t="s">
        <v>21</v>
      </c>
      <c r="DF4" s="118" t="s">
        <v>120</v>
      </c>
      <c r="DG4" s="116" t="s">
        <v>121</v>
      </c>
      <c r="DH4" s="116" t="s">
        <v>122</v>
      </c>
      <c r="DI4" s="116" t="s">
        <v>21</v>
      </c>
      <c r="DJ4" s="116" t="s">
        <v>120</v>
      </c>
      <c r="DK4" s="116" t="s">
        <v>121</v>
      </c>
      <c r="DL4" s="116" t="s">
        <v>122</v>
      </c>
      <c r="DM4" s="74" t="s">
        <v>21</v>
      </c>
      <c r="DO4" s="24" t="s">
        <v>32</v>
      </c>
      <c r="DW4" s="167" t="s">
        <v>1</v>
      </c>
      <c r="DX4" s="157" t="s">
        <v>120</v>
      </c>
      <c r="DY4" s="157" t="s">
        <v>121</v>
      </c>
      <c r="DZ4" s="116" t="s">
        <v>122</v>
      </c>
      <c r="EA4" s="116" t="s">
        <v>21</v>
      </c>
      <c r="EB4" s="116" t="s">
        <v>120</v>
      </c>
      <c r="EC4" s="116" t="s">
        <v>121</v>
      </c>
      <c r="ED4" s="116" t="s">
        <v>122</v>
      </c>
      <c r="EE4" s="116" t="s">
        <v>21</v>
      </c>
    </row>
    <row r="5" spans="2:135" ht="30" customHeight="1" thickBot="1" x14ac:dyDescent="0.4">
      <c r="B5" s="166"/>
      <c r="C5" s="158"/>
      <c r="D5" s="158"/>
      <c r="E5" s="160"/>
      <c r="F5" s="80" t="s">
        <v>123</v>
      </c>
      <c r="G5" s="117" t="s">
        <v>123</v>
      </c>
      <c r="H5" s="117" t="s">
        <v>123</v>
      </c>
      <c r="I5" s="117" t="s">
        <v>123</v>
      </c>
      <c r="J5" s="117" t="s">
        <v>124</v>
      </c>
      <c r="K5" s="117" t="s">
        <v>124</v>
      </c>
      <c r="L5" s="117" t="s">
        <v>124</v>
      </c>
      <c r="M5" s="83" t="s">
        <v>124</v>
      </c>
      <c r="N5" s="119" t="s">
        <v>123</v>
      </c>
      <c r="O5" s="117" t="s">
        <v>123</v>
      </c>
      <c r="P5" s="117" t="s">
        <v>123</v>
      </c>
      <c r="Q5" s="117" t="s">
        <v>123</v>
      </c>
      <c r="R5" s="117" t="s">
        <v>124</v>
      </c>
      <c r="S5" s="117" t="s">
        <v>124</v>
      </c>
      <c r="T5" s="117" t="s">
        <v>124</v>
      </c>
      <c r="U5" s="83" t="s">
        <v>124</v>
      </c>
      <c r="V5" s="119" t="s">
        <v>123</v>
      </c>
      <c r="W5" s="117" t="s">
        <v>123</v>
      </c>
      <c r="X5" s="117" t="s">
        <v>123</v>
      </c>
      <c r="Y5" s="117" t="s">
        <v>123</v>
      </c>
      <c r="Z5" s="117" t="s">
        <v>124</v>
      </c>
      <c r="AA5" s="117" t="s">
        <v>124</v>
      </c>
      <c r="AB5" s="117" t="s">
        <v>124</v>
      </c>
      <c r="AC5" s="83" t="s">
        <v>124</v>
      </c>
      <c r="AD5" s="119" t="s">
        <v>123</v>
      </c>
      <c r="AE5" s="117" t="s">
        <v>123</v>
      </c>
      <c r="AF5" s="117" t="s">
        <v>123</v>
      </c>
      <c r="AG5" s="117" t="s">
        <v>123</v>
      </c>
      <c r="AH5" s="117" t="s">
        <v>124</v>
      </c>
      <c r="AI5" s="117" t="s">
        <v>124</v>
      </c>
      <c r="AJ5" s="117" t="s">
        <v>124</v>
      </c>
      <c r="AK5" s="83" t="s">
        <v>124</v>
      </c>
      <c r="AL5" s="119" t="s">
        <v>123</v>
      </c>
      <c r="AM5" s="117" t="s">
        <v>123</v>
      </c>
      <c r="AN5" s="117" t="s">
        <v>123</v>
      </c>
      <c r="AO5" s="117" t="s">
        <v>123</v>
      </c>
      <c r="AP5" s="117" t="s">
        <v>124</v>
      </c>
      <c r="AQ5" s="117" t="s">
        <v>124</v>
      </c>
      <c r="AR5" s="117" t="s">
        <v>124</v>
      </c>
      <c r="AS5" s="83" t="s">
        <v>124</v>
      </c>
      <c r="AT5" s="119" t="s">
        <v>123</v>
      </c>
      <c r="AU5" s="117" t="s">
        <v>123</v>
      </c>
      <c r="AV5" s="117" t="s">
        <v>123</v>
      </c>
      <c r="AW5" s="117" t="s">
        <v>123</v>
      </c>
      <c r="AX5" s="117" t="s">
        <v>124</v>
      </c>
      <c r="AY5" s="117" t="s">
        <v>124</v>
      </c>
      <c r="AZ5" s="117" t="s">
        <v>124</v>
      </c>
      <c r="BA5" s="83" t="s">
        <v>124</v>
      </c>
      <c r="BB5" s="119" t="s">
        <v>123</v>
      </c>
      <c r="BC5" s="117" t="s">
        <v>123</v>
      </c>
      <c r="BD5" s="117" t="s">
        <v>123</v>
      </c>
      <c r="BE5" s="117" t="s">
        <v>123</v>
      </c>
      <c r="BF5" s="117" t="s">
        <v>124</v>
      </c>
      <c r="BG5" s="117" t="s">
        <v>124</v>
      </c>
      <c r="BH5" s="117" t="s">
        <v>124</v>
      </c>
      <c r="BI5" s="83" t="s">
        <v>124</v>
      </c>
      <c r="BJ5" s="119" t="s">
        <v>123</v>
      </c>
      <c r="BK5" s="117" t="s">
        <v>123</v>
      </c>
      <c r="BL5" s="117" t="s">
        <v>123</v>
      </c>
      <c r="BM5" s="117" t="s">
        <v>123</v>
      </c>
      <c r="BN5" s="117" t="s">
        <v>124</v>
      </c>
      <c r="BO5" s="117" t="s">
        <v>124</v>
      </c>
      <c r="BP5" s="117" t="s">
        <v>124</v>
      </c>
      <c r="BQ5" s="83" t="s">
        <v>124</v>
      </c>
      <c r="BR5" s="119" t="s">
        <v>123</v>
      </c>
      <c r="BS5" s="117" t="s">
        <v>123</v>
      </c>
      <c r="BT5" s="117" t="s">
        <v>123</v>
      </c>
      <c r="BU5" s="117" t="s">
        <v>123</v>
      </c>
      <c r="BV5" s="117" t="s">
        <v>124</v>
      </c>
      <c r="BW5" s="117" t="s">
        <v>124</v>
      </c>
      <c r="BX5" s="117" t="s">
        <v>124</v>
      </c>
      <c r="BY5" s="83" t="s">
        <v>124</v>
      </c>
      <c r="BZ5" s="119" t="s">
        <v>123</v>
      </c>
      <c r="CA5" s="117" t="s">
        <v>123</v>
      </c>
      <c r="CB5" s="117" t="s">
        <v>123</v>
      </c>
      <c r="CC5" s="117" t="s">
        <v>123</v>
      </c>
      <c r="CD5" s="117" t="s">
        <v>124</v>
      </c>
      <c r="CE5" s="117" t="s">
        <v>124</v>
      </c>
      <c r="CF5" s="117" t="s">
        <v>124</v>
      </c>
      <c r="CG5" s="75" t="s">
        <v>124</v>
      </c>
      <c r="CH5" s="119" t="s">
        <v>123</v>
      </c>
      <c r="CI5" s="117" t="s">
        <v>123</v>
      </c>
      <c r="CJ5" s="117" t="s">
        <v>123</v>
      </c>
      <c r="CK5" s="117" t="s">
        <v>123</v>
      </c>
      <c r="CL5" s="117" t="s">
        <v>124</v>
      </c>
      <c r="CM5" s="117" t="s">
        <v>124</v>
      </c>
      <c r="CN5" s="117" t="s">
        <v>124</v>
      </c>
      <c r="CO5" s="75" t="s">
        <v>124</v>
      </c>
      <c r="CP5" s="119" t="s">
        <v>123</v>
      </c>
      <c r="CQ5" s="117" t="s">
        <v>123</v>
      </c>
      <c r="CR5" s="117" t="s">
        <v>123</v>
      </c>
      <c r="CS5" s="117" t="s">
        <v>123</v>
      </c>
      <c r="CT5" s="117" t="s">
        <v>124</v>
      </c>
      <c r="CU5" s="117" t="s">
        <v>124</v>
      </c>
      <c r="CV5" s="117" t="s">
        <v>124</v>
      </c>
      <c r="CW5" s="75" t="s">
        <v>124</v>
      </c>
      <c r="CX5" s="119" t="s">
        <v>123</v>
      </c>
      <c r="CY5" s="117" t="s">
        <v>123</v>
      </c>
      <c r="CZ5" s="117" t="s">
        <v>123</v>
      </c>
      <c r="DA5" s="117" t="s">
        <v>123</v>
      </c>
      <c r="DB5" s="117" t="s">
        <v>124</v>
      </c>
      <c r="DC5" s="117" t="s">
        <v>124</v>
      </c>
      <c r="DD5" s="117" t="s">
        <v>124</v>
      </c>
      <c r="DE5" s="75" t="s">
        <v>124</v>
      </c>
      <c r="DF5" s="119" t="s">
        <v>123</v>
      </c>
      <c r="DG5" s="117" t="s">
        <v>123</v>
      </c>
      <c r="DH5" s="117" t="s">
        <v>123</v>
      </c>
      <c r="DI5" s="117" t="s">
        <v>123</v>
      </c>
      <c r="DJ5" s="117" t="s">
        <v>124</v>
      </c>
      <c r="DK5" s="117" t="s">
        <v>124</v>
      </c>
      <c r="DL5" s="117" t="s">
        <v>124</v>
      </c>
      <c r="DM5" s="75" t="s">
        <v>124</v>
      </c>
      <c r="DW5" s="168"/>
      <c r="DX5" s="158" t="s">
        <v>123</v>
      </c>
      <c r="DY5" s="158" t="s">
        <v>123</v>
      </c>
      <c r="DZ5" s="117" t="s">
        <v>123</v>
      </c>
      <c r="EA5" s="117" t="s">
        <v>123</v>
      </c>
      <c r="EB5" s="117" t="s">
        <v>124</v>
      </c>
      <c r="EC5" s="117" t="s">
        <v>124</v>
      </c>
      <c r="ED5" s="117" t="s">
        <v>124</v>
      </c>
      <c r="EE5" s="117" t="s">
        <v>124</v>
      </c>
    </row>
    <row r="6" spans="2:135" ht="15" customHeight="1" thickBot="1" x14ac:dyDescent="0.4">
      <c r="B6" s="59"/>
      <c r="C6" s="63"/>
      <c r="D6" s="63"/>
      <c r="E6" s="64"/>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W6" s="59"/>
      <c r="DX6" s="59"/>
      <c r="DY6" s="59"/>
      <c r="DZ6" s="59"/>
      <c r="EA6" s="59"/>
      <c r="EB6" s="59"/>
      <c r="EC6" s="59"/>
      <c r="ED6" s="59"/>
      <c r="EE6" s="59"/>
    </row>
    <row r="7" spans="2:135" ht="21" customHeight="1" thickBot="1" x14ac:dyDescent="0.4">
      <c r="B7" s="76" t="s">
        <v>125</v>
      </c>
      <c r="C7" s="63"/>
      <c r="D7" s="63"/>
      <c r="E7" s="67"/>
      <c r="F7" s="65"/>
      <c r="G7" s="65"/>
      <c r="H7" s="65"/>
      <c r="I7" s="65"/>
      <c r="J7" s="65"/>
      <c r="K7" s="66"/>
      <c r="L7" s="66"/>
      <c r="M7" s="66"/>
      <c r="N7" s="65"/>
      <c r="O7" s="65"/>
      <c r="P7" s="65"/>
      <c r="Q7" s="65"/>
      <c r="R7" s="65"/>
      <c r="S7" s="66"/>
      <c r="T7" s="66"/>
      <c r="U7" s="66"/>
      <c r="V7" s="65"/>
      <c r="W7" s="65"/>
      <c r="X7" s="65"/>
      <c r="Y7" s="65"/>
      <c r="Z7" s="65"/>
      <c r="AA7" s="66"/>
      <c r="AB7" s="66"/>
      <c r="AC7" s="66"/>
      <c r="AD7" s="65"/>
      <c r="AE7" s="65"/>
      <c r="AF7" s="65"/>
      <c r="AG7" s="65"/>
      <c r="AH7" s="65"/>
      <c r="AI7" s="66"/>
      <c r="AJ7" s="66"/>
      <c r="AK7" s="66"/>
      <c r="AL7" s="65"/>
      <c r="AM7" s="65"/>
      <c r="AN7" s="65"/>
      <c r="AO7" s="65"/>
      <c r="AP7" s="65"/>
      <c r="AQ7" s="66"/>
      <c r="AR7" s="66"/>
      <c r="AS7" s="66"/>
      <c r="AT7" s="65"/>
      <c r="AU7" s="65"/>
      <c r="AV7" s="65"/>
      <c r="AW7" s="65"/>
      <c r="AX7" s="65"/>
      <c r="AY7" s="66"/>
      <c r="AZ7" s="66"/>
      <c r="BA7" s="66"/>
      <c r="BB7" s="65"/>
      <c r="BC7" s="65"/>
      <c r="BD7" s="65"/>
      <c r="BE7" s="65"/>
      <c r="BF7" s="65"/>
      <c r="BG7" s="66"/>
      <c r="BH7" s="66"/>
      <c r="BI7" s="66"/>
      <c r="BJ7" s="65"/>
      <c r="BK7" s="65"/>
      <c r="BL7" s="65"/>
      <c r="BM7" s="65"/>
      <c r="BN7" s="65"/>
      <c r="BO7" s="66"/>
      <c r="BP7" s="66"/>
      <c r="BQ7" s="66"/>
      <c r="BR7" s="65"/>
      <c r="BS7" s="65"/>
      <c r="BT7" s="65"/>
      <c r="BU7" s="65"/>
      <c r="BV7" s="65"/>
      <c r="BW7" s="66"/>
      <c r="BX7" s="66"/>
      <c r="BY7" s="66"/>
      <c r="BZ7" s="65"/>
      <c r="CA7" s="65"/>
      <c r="CB7" s="65"/>
      <c r="CC7" s="65"/>
      <c r="CD7" s="65"/>
      <c r="CE7" s="66"/>
      <c r="CF7" s="66"/>
      <c r="CG7" s="66"/>
      <c r="CH7" s="65"/>
      <c r="CI7" s="65"/>
      <c r="CJ7" s="65"/>
      <c r="CK7" s="65"/>
      <c r="CL7" s="65"/>
      <c r="CM7" s="66"/>
      <c r="CN7" s="66"/>
      <c r="CO7" s="66"/>
      <c r="CP7" s="65"/>
      <c r="CQ7" s="65"/>
      <c r="CR7" s="65"/>
      <c r="CS7" s="65"/>
      <c r="CT7" s="65"/>
      <c r="CU7" s="66"/>
      <c r="CV7" s="66"/>
      <c r="CW7" s="66"/>
      <c r="CX7" s="65"/>
      <c r="CY7" s="65"/>
      <c r="CZ7" s="65"/>
      <c r="DA7" s="65"/>
      <c r="DB7" s="65"/>
      <c r="DC7" s="66"/>
      <c r="DD7" s="66"/>
      <c r="DE7" s="66"/>
      <c r="DF7" s="65"/>
      <c r="DG7" s="65"/>
      <c r="DH7" s="65"/>
      <c r="DI7" s="65"/>
      <c r="DJ7" s="65"/>
      <c r="DK7" s="66"/>
      <c r="DL7" s="66"/>
      <c r="DM7" s="66"/>
      <c r="DW7" s="19" t="s">
        <v>125</v>
      </c>
      <c r="DX7" s="65" t="s">
        <v>126</v>
      </c>
      <c r="DY7" s="65" t="s">
        <v>127</v>
      </c>
      <c r="DZ7" s="65" t="s">
        <v>128</v>
      </c>
      <c r="EA7" s="65" t="s">
        <v>129</v>
      </c>
      <c r="EB7" s="65" t="s">
        <v>130</v>
      </c>
      <c r="EC7" s="65" t="s">
        <v>131</v>
      </c>
      <c r="ED7" s="65" t="s">
        <v>132</v>
      </c>
      <c r="EE7" s="65" t="s">
        <v>133</v>
      </c>
    </row>
    <row r="8" spans="2:135" ht="36" customHeight="1" x14ac:dyDescent="0.35">
      <c r="B8" s="1" t="s">
        <v>134</v>
      </c>
      <c r="C8" s="77" t="s">
        <v>135</v>
      </c>
      <c r="D8" s="77" t="s">
        <v>135</v>
      </c>
      <c r="E8" s="78" t="s">
        <v>136</v>
      </c>
      <c r="F8" s="28">
        <v>22879</v>
      </c>
      <c r="G8" s="28">
        <v>0</v>
      </c>
      <c r="H8" s="28">
        <v>0</v>
      </c>
      <c r="I8" s="92">
        <f>IFERROR(SUM(F8:H8), 0)</f>
        <v>22879</v>
      </c>
      <c r="J8" s="28">
        <v>2.2170000000000001</v>
      </c>
      <c r="K8" s="28">
        <v>0</v>
      </c>
      <c r="L8" s="28">
        <v>0</v>
      </c>
      <c r="M8" s="93">
        <f>IFERROR(SUM(J8:L8), 0)</f>
        <v>2.2170000000000001</v>
      </c>
      <c r="N8" s="28">
        <v>20261</v>
      </c>
      <c r="O8" s="28">
        <v>0</v>
      </c>
      <c r="P8" s="28">
        <v>0</v>
      </c>
      <c r="Q8" s="92">
        <f>IFERROR(SUM(N8:P8), 0)</f>
        <v>20261</v>
      </c>
      <c r="R8" s="28">
        <v>2.1589999999999998</v>
      </c>
      <c r="S8" s="28">
        <v>0</v>
      </c>
      <c r="T8" s="28">
        <v>0</v>
      </c>
      <c r="U8" s="93">
        <f>IFERROR(SUM(R8:T8), 0)</f>
        <v>2.1589999999999998</v>
      </c>
      <c r="V8" s="28">
        <v>22421</v>
      </c>
      <c r="W8" s="28">
        <v>0</v>
      </c>
      <c r="X8" s="28">
        <v>0</v>
      </c>
      <c r="Y8" s="92">
        <f>IFERROR(SUM(V8:X8), 0)</f>
        <v>22421</v>
      </c>
      <c r="Z8" s="28">
        <v>2.5430000000000001</v>
      </c>
      <c r="AA8" s="28">
        <v>0</v>
      </c>
      <c r="AB8" s="28">
        <v>0</v>
      </c>
      <c r="AC8" s="93">
        <f>IFERROR(SUM(Z8:AB8), 0)</f>
        <v>2.5430000000000001</v>
      </c>
      <c r="AD8" s="28">
        <v>23770</v>
      </c>
      <c r="AE8" s="28">
        <v>0</v>
      </c>
      <c r="AF8" s="28">
        <v>0</v>
      </c>
      <c r="AG8" s="92">
        <f>IFERROR(SUM(AD8:AF8), 0)</f>
        <v>23770</v>
      </c>
      <c r="AH8" s="28">
        <v>2.6019999999999999</v>
      </c>
      <c r="AI8" s="28">
        <v>0</v>
      </c>
      <c r="AJ8" s="28">
        <v>0</v>
      </c>
      <c r="AK8" s="93">
        <f>IFERROR(SUM(AH8:AJ8), 0)</f>
        <v>2.6019999999999999</v>
      </c>
      <c r="AL8" s="28">
        <v>22523</v>
      </c>
      <c r="AM8" s="28">
        <v>0</v>
      </c>
      <c r="AN8" s="28">
        <v>0</v>
      </c>
      <c r="AO8" s="92">
        <f>IFERROR(SUM(AL8:AN8), 0)</f>
        <v>22523</v>
      </c>
      <c r="AP8" s="28">
        <v>2.5630000000000002</v>
      </c>
      <c r="AQ8" s="28">
        <v>0</v>
      </c>
      <c r="AR8" s="28">
        <v>0</v>
      </c>
      <c r="AS8" s="93">
        <f>IFERROR(SUM(AP8:AR8), 0)</f>
        <v>2.5630000000000002</v>
      </c>
      <c r="AT8" s="28">
        <v>20643</v>
      </c>
      <c r="AU8" s="28">
        <v>0</v>
      </c>
      <c r="AV8" s="28">
        <v>0</v>
      </c>
      <c r="AW8" s="92">
        <f>IFERROR(SUM(AT8:AV8), 0)</f>
        <v>20643</v>
      </c>
      <c r="AX8" s="28">
        <v>2.46</v>
      </c>
      <c r="AY8" s="28">
        <v>0</v>
      </c>
      <c r="AZ8" s="28">
        <v>0</v>
      </c>
      <c r="BA8" s="93">
        <f>IFERROR(SUM(AX8:AZ8), 0)</f>
        <v>2.46</v>
      </c>
      <c r="BB8" s="28">
        <v>20202</v>
      </c>
      <c r="BC8" s="28">
        <v>0</v>
      </c>
      <c r="BD8" s="28">
        <v>0</v>
      </c>
      <c r="BE8" s="92">
        <f>IFERROR(SUM(BB8:BD8), 0)</f>
        <v>20202</v>
      </c>
      <c r="BF8" s="28">
        <v>2.6320000000000001</v>
      </c>
      <c r="BG8" s="28">
        <v>0</v>
      </c>
      <c r="BH8" s="28">
        <v>0</v>
      </c>
      <c r="BI8" s="93">
        <f>IFERROR(SUM(BF8:BH8), 0)</f>
        <v>2.6320000000000001</v>
      </c>
      <c r="BJ8" s="28">
        <v>22507</v>
      </c>
      <c r="BK8" s="28">
        <v>0</v>
      </c>
      <c r="BL8" s="28">
        <v>0</v>
      </c>
      <c r="BM8" s="92">
        <f>IFERROR(SUM(BJ8:BL8), 0)</f>
        <v>22507</v>
      </c>
      <c r="BN8" s="28">
        <v>2.7959999999999998</v>
      </c>
      <c r="BO8" s="28">
        <v>0</v>
      </c>
      <c r="BP8" s="28">
        <v>0</v>
      </c>
      <c r="BQ8" s="93">
        <f>IFERROR(SUM(BN8:BP8), 0)</f>
        <v>2.7959999999999998</v>
      </c>
      <c r="BR8" s="28">
        <v>22580</v>
      </c>
      <c r="BS8" s="28">
        <v>0</v>
      </c>
      <c r="BT8" s="28">
        <v>0</v>
      </c>
      <c r="BU8" s="92">
        <f>IFERROR(SUM(BR8:BT8), 0)</f>
        <v>22580</v>
      </c>
      <c r="BV8" s="28">
        <v>3.0720000000000001</v>
      </c>
      <c r="BW8" s="28">
        <v>0</v>
      </c>
      <c r="BX8" s="28">
        <v>0</v>
      </c>
      <c r="BY8" s="93">
        <f>IFERROR(SUM(BV8:BX8), 0)</f>
        <v>3.0720000000000001</v>
      </c>
      <c r="BZ8" s="28">
        <v>17595</v>
      </c>
      <c r="CA8" s="28">
        <v>0</v>
      </c>
      <c r="CB8" s="28">
        <v>0</v>
      </c>
      <c r="CC8" s="92">
        <f>IFERROR(SUM(BZ8:CB8), 0)</f>
        <v>17595</v>
      </c>
      <c r="CD8" s="28">
        <v>2.464</v>
      </c>
      <c r="CE8" s="28">
        <v>0</v>
      </c>
      <c r="CF8" s="28">
        <v>0</v>
      </c>
      <c r="CG8" s="93">
        <f>IFERROR(SUM(CD8:CF8), 0)</f>
        <v>2.464</v>
      </c>
      <c r="CH8" s="28">
        <v>26459</v>
      </c>
      <c r="CI8" s="28">
        <v>0</v>
      </c>
      <c r="CJ8" s="28">
        <v>0</v>
      </c>
      <c r="CK8" s="92">
        <f>IFERROR(SUM(CH8:CJ8), 0)</f>
        <v>26459</v>
      </c>
      <c r="CL8" s="28">
        <v>4.194</v>
      </c>
      <c r="CM8" s="28">
        <v>0</v>
      </c>
      <c r="CN8" s="28">
        <v>0</v>
      </c>
      <c r="CO8" s="93">
        <f>IFERROR(SUM(CL8:CN8), 0)</f>
        <v>4.194</v>
      </c>
      <c r="CP8" s="28">
        <v>27772</v>
      </c>
      <c r="CQ8" s="28">
        <v>0</v>
      </c>
      <c r="CR8" s="28">
        <v>0</v>
      </c>
      <c r="CS8" s="92">
        <f>IFERROR(SUM(CP8:CR8), 0)</f>
        <v>27772</v>
      </c>
      <c r="CT8" s="28">
        <v>4.0330000000000004</v>
      </c>
      <c r="CU8" s="28">
        <v>0</v>
      </c>
      <c r="CV8" s="28">
        <v>0</v>
      </c>
      <c r="CW8" s="93">
        <f>IFERROR(SUM(CT8:CV8), 0)</f>
        <v>4.0330000000000004</v>
      </c>
      <c r="CX8" s="28">
        <v>27772</v>
      </c>
      <c r="CY8" s="28">
        <v>0</v>
      </c>
      <c r="CZ8" s="28">
        <v>0</v>
      </c>
      <c r="DA8" s="92">
        <f>IFERROR(SUM(CX8:CZ8), 0)</f>
        <v>27772</v>
      </c>
      <c r="DB8" s="28">
        <v>3.9780000000000002</v>
      </c>
      <c r="DC8" s="28">
        <v>0</v>
      </c>
      <c r="DD8" s="28">
        <v>0</v>
      </c>
      <c r="DE8" s="93">
        <f>IFERROR(SUM(DB8:DD8), 0)</f>
        <v>3.9780000000000002</v>
      </c>
      <c r="DF8" s="28">
        <v>27772</v>
      </c>
      <c r="DG8" s="28">
        <v>0</v>
      </c>
      <c r="DH8" s="28">
        <v>0</v>
      </c>
      <c r="DI8" s="92">
        <f>IFERROR(SUM(DF8:DH8), 0)</f>
        <v>27772</v>
      </c>
      <c r="DJ8" s="28">
        <v>4.0640000000000001</v>
      </c>
      <c r="DK8" s="28">
        <v>0</v>
      </c>
      <c r="DL8" s="28">
        <v>0</v>
      </c>
      <c r="DM8" s="93">
        <f>IFERROR(SUM(DJ8:DL8), 0)</f>
        <v>4.0640000000000001</v>
      </c>
      <c r="DP8" s="30">
        <f xml:space="preserve"> IF( ISNUMBER(F8 ), 0, 1 )</f>
        <v>0</v>
      </c>
      <c r="DQ8" s="30">
        <f xml:space="preserve"> IF( ISNUMBER(G8 ), 0, 1 )</f>
        <v>0</v>
      </c>
      <c r="DR8" s="30">
        <f xml:space="preserve"> IF( ISNUMBER(H8 ), 0, 1 )</f>
        <v>0</v>
      </c>
      <c r="DT8" s="30">
        <f xml:space="preserve"> IF( ISNUMBER(J8 ), 0, 1 )</f>
        <v>0</v>
      </c>
      <c r="DU8" s="30">
        <f xml:space="preserve"> IF( ISNUMBER(K8 ), 0, 1 )</f>
        <v>0</v>
      </c>
      <c r="DV8" s="30">
        <f xml:space="preserve"> IF( ISNUMBER(L8 ), 0, 1 )</f>
        <v>0</v>
      </c>
      <c r="DW8" s="1" t="s">
        <v>134</v>
      </c>
      <c r="DX8" s="1" t="s">
        <v>137</v>
      </c>
      <c r="DY8" s="1" t="s">
        <v>138</v>
      </c>
      <c r="DZ8" s="1" t="s">
        <v>139</v>
      </c>
      <c r="EA8" s="1" t="s">
        <v>140</v>
      </c>
      <c r="EB8" s="1" t="s">
        <v>141</v>
      </c>
      <c r="EC8" s="1" t="s">
        <v>142</v>
      </c>
      <c r="ED8" s="1" t="s">
        <v>143</v>
      </c>
      <c r="EE8" s="1" t="s">
        <v>144</v>
      </c>
    </row>
    <row r="9" spans="2:135" x14ac:dyDescent="0.35">
      <c r="DW9" s="48"/>
      <c r="DX9" s="70"/>
    </row>
    <row r="10" spans="2:135" x14ac:dyDescent="0.35">
      <c r="DW10" s="48"/>
      <c r="DX10" s="70"/>
      <c r="ED10" s="71"/>
    </row>
    <row r="17" spans="2:135" s="63" customFormat="1" x14ac:dyDescent="0.35">
      <c r="B17" s="61"/>
      <c r="C17" s="68"/>
      <c r="D17" s="68"/>
      <c r="E17" s="69"/>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O17" s="61"/>
      <c r="DP17" s="61"/>
      <c r="DQ17" s="61"/>
      <c r="DR17" s="61"/>
      <c r="DS17" s="61"/>
      <c r="DT17" s="61"/>
      <c r="DU17" s="61"/>
      <c r="DV17" s="61"/>
      <c r="DW17" s="48"/>
      <c r="DX17" s="70"/>
      <c r="EE17" s="61"/>
    </row>
    <row r="18" spans="2:135" s="63" customFormat="1" x14ac:dyDescent="0.35">
      <c r="B18" s="61"/>
      <c r="C18" s="68"/>
      <c r="D18" s="68"/>
      <c r="E18" s="69"/>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O18" s="61"/>
      <c r="DP18" s="61"/>
      <c r="DQ18" s="61"/>
      <c r="DR18" s="61"/>
      <c r="DS18" s="61"/>
      <c r="DT18" s="61"/>
      <c r="DU18" s="61"/>
      <c r="DV18" s="61"/>
      <c r="DW18" s="48"/>
      <c r="DX18" s="70"/>
      <c r="EE18" s="61"/>
    </row>
    <row r="19" spans="2:135" s="63" customFormat="1" x14ac:dyDescent="0.35">
      <c r="B19" s="61"/>
      <c r="C19" s="68"/>
      <c r="D19" s="68"/>
      <c r="E19" s="69"/>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O19" s="61"/>
      <c r="DP19" s="61"/>
      <c r="DQ19" s="61"/>
      <c r="DR19" s="61"/>
      <c r="DS19" s="61"/>
      <c r="DT19" s="61"/>
      <c r="DU19" s="61"/>
      <c r="DV19" s="61"/>
      <c r="DW19" s="48"/>
      <c r="DX19" s="70"/>
      <c r="EE19" s="61"/>
    </row>
    <row r="20" spans="2:135" s="63" customFormat="1" x14ac:dyDescent="0.35">
      <c r="B20" s="61"/>
      <c r="C20" s="68"/>
      <c r="D20" s="68"/>
      <c r="E20" s="69"/>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O20" s="61"/>
      <c r="DP20" s="61"/>
      <c r="DQ20" s="61"/>
      <c r="DR20" s="61"/>
      <c r="DS20" s="61"/>
      <c r="DT20" s="61"/>
      <c r="DU20" s="61"/>
      <c r="DV20" s="61"/>
      <c r="DW20" s="48"/>
      <c r="DX20" s="70"/>
      <c r="EE20" s="61"/>
    </row>
    <row r="21" spans="2:135" s="63" customFormat="1" x14ac:dyDescent="0.35">
      <c r="B21" s="61"/>
      <c r="C21" s="68"/>
      <c r="D21" s="68"/>
      <c r="E21" s="69"/>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O21" s="61"/>
      <c r="DP21" s="61"/>
      <c r="DQ21" s="61"/>
      <c r="DR21" s="61"/>
      <c r="DS21" s="61"/>
      <c r="DT21" s="61"/>
      <c r="DU21" s="61"/>
      <c r="DV21" s="61"/>
      <c r="DW21" s="48"/>
      <c r="DX21" s="70"/>
      <c r="EE21" s="61"/>
    </row>
    <row r="25" spans="2:135" s="63" customFormat="1" x14ac:dyDescent="0.35">
      <c r="B25" s="61"/>
      <c r="C25" s="68"/>
      <c r="D25" s="68"/>
      <c r="E25" s="69"/>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O25" s="61"/>
      <c r="DP25" s="61"/>
      <c r="DQ25" s="61"/>
      <c r="DR25" s="61"/>
      <c r="DS25" s="61"/>
      <c r="DT25" s="61"/>
      <c r="DU25" s="61"/>
      <c r="DV25" s="61"/>
      <c r="DW25" s="48"/>
      <c r="DX25" s="70"/>
      <c r="EE25" s="61"/>
    </row>
    <row r="26" spans="2:135" s="63" customFormat="1" x14ac:dyDescent="0.35">
      <c r="B26" s="61"/>
      <c r="C26" s="68"/>
      <c r="D26" s="68"/>
      <c r="E26" s="69"/>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O26" s="61"/>
      <c r="DP26" s="61"/>
      <c r="DQ26" s="61"/>
      <c r="DR26" s="61"/>
      <c r="DS26" s="61"/>
      <c r="DT26" s="61"/>
      <c r="DU26" s="61"/>
      <c r="DV26" s="61"/>
      <c r="DW26" s="48"/>
      <c r="DX26" s="70"/>
      <c r="EE26" s="61"/>
    </row>
    <row r="27" spans="2:135" x14ac:dyDescent="0.35">
      <c r="DW27" s="48"/>
      <c r="DX27" s="70"/>
      <c r="DY27" s="48"/>
      <c r="DZ27" s="71"/>
      <c r="EA27" s="72"/>
      <c r="EB27" s="72"/>
      <c r="EC27" s="73"/>
      <c r="ED27" s="71"/>
    </row>
  </sheetData>
  <mergeCells count="23">
    <mergeCell ref="B1:D1"/>
    <mergeCell ref="BZ3:CG3"/>
    <mergeCell ref="DX4:DX5"/>
    <mergeCell ref="BJ3:BQ3"/>
    <mergeCell ref="BR3:BY3"/>
    <mergeCell ref="AT3:BA3"/>
    <mergeCell ref="BB3:BI3"/>
    <mergeCell ref="AD3:AK3"/>
    <mergeCell ref="AL3:AS3"/>
    <mergeCell ref="V3:AC3"/>
    <mergeCell ref="N3:U3"/>
    <mergeCell ref="DO3:DV3"/>
    <mergeCell ref="B4:B5"/>
    <mergeCell ref="C4:C5"/>
    <mergeCell ref="D4:D5"/>
    <mergeCell ref="DW4:DW5"/>
    <mergeCell ref="DY4:DY5"/>
    <mergeCell ref="E4:E5"/>
    <mergeCell ref="CH3:CO3"/>
    <mergeCell ref="CP3:CW3"/>
    <mergeCell ref="CX3:DE3"/>
    <mergeCell ref="DF3:DM3"/>
    <mergeCell ref="F3:M3"/>
  </mergeCells>
  <pageMargins left="0.7" right="0.7" top="0.75" bottom="0.75" header="0.3" footer="0.3"/>
  <pageSetup paperSize="8" fitToHeight="0" orientation="portrait"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0966-600E-42AC-97B4-F63CB7D5F106}">
  <dimension ref="A1"/>
  <sheetViews>
    <sheetView showGridLines="0" workbookViewId="0"/>
  </sheetViews>
  <sheetFormatPr defaultRowHeight="1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D873E-321A-4D8F-9DED-F85E831133B7}">
  <sheetPr>
    <pageSetUpPr fitToPage="1"/>
  </sheetPr>
  <dimension ref="A1:EV20"/>
  <sheetViews>
    <sheetView showGridLines="0" zoomScale="50" zoomScaleNormal="50" zoomScaleSheetLayoutView="100" workbookViewId="0">
      <pane xSplit="5" ySplit="4" topLeftCell="F5" activePane="bottomRight" state="frozen"/>
      <selection pane="topRight" activeCell="F20" sqref="F20"/>
      <selection pane="bottomLeft" activeCell="F20" sqref="F20"/>
      <selection pane="bottomRight" activeCell="F8" sqref="F8"/>
    </sheetView>
  </sheetViews>
  <sheetFormatPr defaultColWidth="1.58203125" defaultRowHeight="15.5" x14ac:dyDescent="0.3"/>
  <cols>
    <col min="1" max="1" width="1.58203125" style="6" customWidth="1"/>
    <col min="2" max="2" width="28.75" style="51" customWidth="1"/>
    <col min="3" max="4" width="5.5" style="6" customWidth="1"/>
    <col min="5" max="5" width="12.5" style="52" customWidth="1"/>
    <col min="6" max="8" width="9" style="6" customWidth="1"/>
    <col min="9" max="9" width="10.58203125" style="6" customWidth="1"/>
    <col min="10" max="13" width="9" style="6" customWidth="1"/>
    <col min="14" max="14" width="12.5" style="6" customWidth="1"/>
    <col min="15" max="17" width="9" style="6" customWidth="1"/>
    <col min="18" max="18" width="10.75" style="6" customWidth="1"/>
    <col min="19" max="22" width="9" style="6" customWidth="1"/>
    <col min="23" max="23" width="12.5" style="6" customWidth="1"/>
    <col min="24" max="26" width="9" style="6" customWidth="1"/>
    <col min="27" max="27" width="10.75" style="6" customWidth="1"/>
    <col min="28" max="31" width="9" style="6" customWidth="1"/>
    <col min="32" max="32" width="12.5" style="6" customWidth="1"/>
    <col min="33" max="35" width="9" style="6" customWidth="1"/>
    <col min="36" max="36" width="10.75" style="6" customWidth="1"/>
    <col min="37" max="40" width="9" style="6" customWidth="1"/>
    <col min="41" max="41" width="12.5" style="6" customWidth="1"/>
    <col min="42" max="44" width="9" style="6" customWidth="1"/>
    <col min="45" max="45" width="10.75" style="6" customWidth="1"/>
    <col min="46" max="49" width="9" style="6" customWidth="1"/>
    <col min="50" max="50" width="12.5" style="6" customWidth="1"/>
    <col min="51" max="53" width="9" style="6" customWidth="1"/>
    <col min="54" max="54" width="10.75" style="6" customWidth="1"/>
    <col min="55" max="58" width="9" style="6" customWidth="1"/>
    <col min="59" max="59" width="12.5" style="6" customWidth="1"/>
    <col min="60" max="62" width="9" style="6" customWidth="1"/>
    <col min="63" max="63" width="10.75" style="6" customWidth="1"/>
    <col min="64" max="67" width="9" style="6" customWidth="1"/>
    <col min="68" max="68" width="12.5" style="6" customWidth="1"/>
    <col min="69" max="71" width="9" style="6" customWidth="1"/>
    <col min="72" max="72" width="10.75" style="6" customWidth="1"/>
    <col min="73" max="76" width="9" style="6" customWidth="1"/>
    <col min="77" max="77" width="12.5" style="6" customWidth="1"/>
    <col min="78" max="80" width="9" style="6" customWidth="1"/>
    <col min="81" max="81" width="10.75" style="6" customWidth="1"/>
    <col min="82" max="85" width="9" style="6" customWidth="1"/>
    <col min="86" max="86" width="12.5" style="6" customWidth="1"/>
    <col min="87" max="89" width="9" style="6" customWidth="1"/>
    <col min="90" max="90" width="10.75" style="6" customWidth="1"/>
    <col min="91" max="94" width="9" style="6" customWidth="1"/>
    <col min="95" max="95" width="12.5" style="6" customWidth="1"/>
    <col min="96" max="98" width="9" style="6" customWidth="1"/>
    <col min="99" max="99" width="10.75" style="6" customWidth="1"/>
    <col min="100" max="103" width="9" style="6" customWidth="1"/>
    <col min="104" max="104" width="12.5" style="6" customWidth="1"/>
    <col min="105" max="107" width="9" style="6" customWidth="1"/>
    <col min="108" max="108" width="10.75" style="6" customWidth="1"/>
    <col min="109" max="112" width="9" style="6" customWidth="1"/>
    <col min="113" max="113" width="12.5" style="6" customWidth="1"/>
    <col min="114" max="116" width="9" style="6" customWidth="1"/>
    <col min="117" max="117" width="10.75" style="6" customWidth="1"/>
    <col min="118" max="121" width="9" style="6" customWidth="1"/>
    <col min="122" max="122" width="12.5" style="6" customWidth="1"/>
    <col min="123" max="125" width="9" style="6" customWidth="1"/>
    <col min="126" max="126" width="10.75" style="6" customWidth="1"/>
    <col min="127" max="130" width="9" style="6" customWidth="1"/>
    <col min="131" max="131" width="12.5" style="6" customWidth="1"/>
    <col min="132" max="132" width="1.58203125" style="53" customWidth="1"/>
    <col min="133" max="140" width="4.08203125" style="6" hidden="1" customWidth="1"/>
    <col min="141" max="141" width="1.58203125" style="6" hidden="1" customWidth="1"/>
    <col min="142" max="142" width="36.08203125" style="6" customWidth="1"/>
    <col min="143" max="148" width="12.5" style="6" customWidth="1"/>
    <col min="149" max="149" width="13.25" style="6" customWidth="1"/>
    <col min="150" max="151" width="12.5" style="6" customWidth="1"/>
    <col min="152" max="152" width="1.58203125" style="6" customWidth="1"/>
    <col min="153" max="16384" width="1.58203125" style="6"/>
  </cols>
  <sheetData>
    <row r="1" spans="1:152" s="8" customFormat="1" ht="19.5" customHeight="1" x14ac:dyDescent="0.3">
      <c r="A1" s="6"/>
      <c r="B1" s="145" t="s">
        <v>0</v>
      </c>
      <c r="C1" s="145"/>
      <c r="D1" s="145"/>
      <c r="E1" s="145"/>
      <c r="F1" s="145"/>
      <c r="G1" s="145"/>
      <c r="H1" s="145"/>
      <c r="I1" s="145"/>
      <c r="J1" s="145"/>
      <c r="K1" s="145"/>
      <c r="L1" s="145"/>
      <c r="M1" s="145"/>
      <c r="N1" s="145"/>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3"/>
      <c r="EC1" s="6"/>
      <c r="ED1" s="6"/>
      <c r="EE1" s="6"/>
      <c r="EF1" s="6"/>
      <c r="EG1" s="6"/>
      <c r="EH1" s="6"/>
      <c r="EI1" s="6"/>
      <c r="EJ1" s="6"/>
      <c r="EK1" s="7"/>
      <c r="EL1" s="144" t="s">
        <v>0</v>
      </c>
      <c r="EM1" s="144"/>
      <c r="EN1" s="144"/>
      <c r="EO1" s="144"/>
      <c r="EP1" s="144"/>
      <c r="EQ1" s="144"/>
      <c r="ER1" s="144"/>
      <c r="ES1" s="144"/>
      <c r="ET1" s="144"/>
      <c r="EU1" s="144"/>
      <c r="EV1" s="6"/>
    </row>
    <row r="2" spans="1:152" s="5" customFormat="1" ht="29.25" customHeight="1" thickBot="1" x14ac:dyDescent="0.35">
      <c r="A2" s="2"/>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3"/>
      <c r="EC2" s="2"/>
      <c r="ED2" s="2"/>
      <c r="EE2" s="2"/>
      <c r="EF2" s="2"/>
      <c r="EG2" s="2"/>
      <c r="EH2" s="2"/>
      <c r="EI2" s="2"/>
      <c r="EJ2" s="2"/>
      <c r="EK2" s="4"/>
      <c r="EL2" s="137"/>
      <c r="EM2" s="137"/>
      <c r="EN2" s="137"/>
      <c r="EO2" s="137"/>
      <c r="EP2" s="137"/>
      <c r="EQ2" s="137"/>
      <c r="ER2" s="137"/>
      <c r="ES2" s="137"/>
      <c r="ET2" s="137"/>
      <c r="EU2" s="137"/>
      <c r="EV2" s="137"/>
    </row>
    <row r="3" spans="1:152" s="8" customFormat="1" ht="18" customHeight="1" x14ac:dyDescent="0.3">
      <c r="A3" s="6"/>
      <c r="B3" s="146" t="s">
        <v>1</v>
      </c>
      <c r="C3" s="149" t="s">
        <v>2</v>
      </c>
      <c r="D3" s="149" t="s">
        <v>3</v>
      </c>
      <c r="E3" s="152" t="s">
        <v>4</v>
      </c>
      <c r="F3" s="138" t="s">
        <v>5</v>
      </c>
      <c r="G3" s="138"/>
      <c r="H3" s="138"/>
      <c r="I3" s="138"/>
      <c r="J3" s="138"/>
      <c r="K3" s="138"/>
      <c r="L3" s="138"/>
      <c r="M3" s="138"/>
      <c r="N3" s="139"/>
      <c r="O3" s="138" t="s">
        <v>6</v>
      </c>
      <c r="P3" s="138"/>
      <c r="Q3" s="138"/>
      <c r="R3" s="138"/>
      <c r="S3" s="138"/>
      <c r="T3" s="138"/>
      <c r="U3" s="138"/>
      <c r="V3" s="138"/>
      <c r="W3" s="139"/>
      <c r="X3" s="138" t="s">
        <v>7</v>
      </c>
      <c r="Y3" s="138"/>
      <c r="Z3" s="138"/>
      <c r="AA3" s="138"/>
      <c r="AB3" s="138"/>
      <c r="AC3" s="138"/>
      <c r="AD3" s="138"/>
      <c r="AE3" s="138"/>
      <c r="AF3" s="139"/>
      <c r="AG3" s="138" t="s">
        <v>8</v>
      </c>
      <c r="AH3" s="138"/>
      <c r="AI3" s="138"/>
      <c r="AJ3" s="138"/>
      <c r="AK3" s="138"/>
      <c r="AL3" s="138"/>
      <c r="AM3" s="138"/>
      <c r="AN3" s="138"/>
      <c r="AO3" s="139"/>
      <c r="AP3" s="138" t="s">
        <v>9</v>
      </c>
      <c r="AQ3" s="138"/>
      <c r="AR3" s="138"/>
      <c r="AS3" s="138"/>
      <c r="AT3" s="138"/>
      <c r="AU3" s="138"/>
      <c r="AV3" s="138"/>
      <c r="AW3" s="138"/>
      <c r="AX3" s="139"/>
      <c r="AY3" s="138" t="s">
        <v>10</v>
      </c>
      <c r="AZ3" s="138"/>
      <c r="BA3" s="138"/>
      <c r="BB3" s="138"/>
      <c r="BC3" s="138"/>
      <c r="BD3" s="138"/>
      <c r="BE3" s="138"/>
      <c r="BF3" s="138"/>
      <c r="BG3" s="139"/>
      <c r="BH3" s="138" t="s">
        <v>11</v>
      </c>
      <c r="BI3" s="138"/>
      <c r="BJ3" s="138"/>
      <c r="BK3" s="138"/>
      <c r="BL3" s="138"/>
      <c r="BM3" s="138"/>
      <c r="BN3" s="138"/>
      <c r="BO3" s="138"/>
      <c r="BP3" s="139"/>
      <c r="BQ3" s="138" t="s">
        <v>12</v>
      </c>
      <c r="BR3" s="138"/>
      <c r="BS3" s="138"/>
      <c r="BT3" s="138"/>
      <c r="BU3" s="138"/>
      <c r="BV3" s="138"/>
      <c r="BW3" s="138"/>
      <c r="BX3" s="138"/>
      <c r="BY3" s="139"/>
      <c r="BZ3" s="138" t="s">
        <v>13</v>
      </c>
      <c r="CA3" s="138"/>
      <c r="CB3" s="138"/>
      <c r="CC3" s="138"/>
      <c r="CD3" s="138"/>
      <c r="CE3" s="138"/>
      <c r="CF3" s="138"/>
      <c r="CG3" s="138"/>
      <c r="CH3" s="139"/>
      <c r="CI3" s="138" t="s">
        <v>14</v>
      </c>
      <c r="CJ3" s="138"/>
      <c r="CK3" s="138"/>
      <c r="CL3" s="138"/>
      <c r="CM3" s="138"/>
      <c r="CN3" s="138"/>
      <c r="CO3" s="138"/>
      <c r="CP3" s="138"/>
      <c r="CQ3" s="139"/>
      <c r="CR3" s="138" t="s">
        <v>15</v>
      </c>
      <c r="CS3" s="138"/>
      <c r="CT3" s="138"/>
      <c r="CU3" s="138"/>
      <c r="CV3" s="138"/>
      <c r="CW3" s="138"/>
      <c r="CX3" s="138"/>
      <c r="CY3" s="138"/>
      <c r="CZ3" s="139"/>
      <c r="DA3" s="138" t="s">
        <v>16</v>
      </c>
      <c r="DB3" s="138"/>
      <c r="DC3" s="138"/>
      <c r="DD3" s="138"/>
      <c r="DE3" s="138"/>
      <c r="DF3" s="138"/>
      <c r="DG3" s="138"/>
      <c r="DH3" s="138"/>
      <c r="DI3" s="139"/>
      <c r="DJ3" s="138" t="s">
        <v>17</v>
      </c>
      <c r="DK3" s="138"/>
      <c r="DL3" s="138"/>
      <c r="DM3" s="138"/>
      <c r="DN3" s="138"/>
      <c r="DO3" s="138"/>
      <c r="DP3" s="138"/>
      <c r="DQ3" s="138"/>
      <c r="DR3" s="139"/>
      <c r="DS3" s="138" t="s">
        <v>18</v>
      </c>
      <c r="DT3" s="138"/>
      <c r="DU3" s="138"/>
      <c r="DV3" s="138"/>
      <c r="DW3" s="138"/>
      <c r="DX3" s="138"/>
      <c r="DY3" s="138"/>
      <c r="DZ3" s="138"/>
      <c r="EA3" s="139"/>
      <c r="EB3" s="3"/>
      <c r="EC3" s="6"/>
      <c r="ED3" s="6"/>
      <c r="EE3" s="6"/>
      <c r="EF3" s="6"/>
      <c r="EG3" s="6"/>
      <c r="EH3" s="6"/>
      <c r="EI3" s="6"/>
      <c r="EJ3" s="6"/>
      <c r="EK3" s="7"/>
      <c r="EL3" s="146" t="s">
        <v>1</v>
      </c>
      <c r="EM3" s="138"/>
      <c r="EN3" s="138"/>
      <c r="EO3" s="138"/>
      <c r="EP3" s="138"/>
      <c r="EQ3" s="138"/>
      <c r="ER3" s="138"/>
      <c r="ES3" s="138"/>
      <c r="ET3" s="138"/>
      <c r="EU3" s="139"/>
      <c r="EV3" s="6"/>
    </row>
    <row r="4" spans="1:152" s="8" customFormat="1" ht="18" customHeight="1" x14ac:dyDescent="0.3">
      <c r="A4" s="6"/>
      <c r="B4" s="147"/>
      <c r="C4" s="150"/>
      <c r="D4" s="150"/>
      <c r="E4" s="153"/>
      <c r="F4" s="140" t="s">
        <v>19</v>
      </c>
      <c r="G4" s="140"/>
      <c r="H4" s="140"/>
      <c r="I4" s="140"/>
      <c r="J4" s="140"/>
      <c r="K4" s="141" t="s">
        <v>20</v>
      </c>
      <c r="L4" s="141"/>
      <c r="M4" s="141"/>
      <c r="N4" s="142" t="s">
        <v>21</v>
      </c>
      <c r="O4" s="140" t="s">
        <v>19</v>
      </c>
      <c r="P4" s="140"/>
      <c r="Q4" s="140"/>
      <c r="R4" s="140"/>
      <c r="S4" s="140"/>
      <c r="T4" s="141" t="s">
        <v>20</v>
      </c>
      <c r="U4" s="141"/>
      <c r="V4" s="141"/>
      <c r="W4" s="142" t="s">
        <v>21</v>
      </c>
      <c r="X4" s="140" t="s">
        <v>19</v>
      </c>
      <c r="Y4" s="140"/>
      <c r="Z4" s="140"/>
      <c r="AA4" s="140"/>
      <c r="AB4" s="140"/>
      <c r="AC4" s="141" t="s">
        <v>20</v>
      </c>
      <c r="AD4" s="141"/>
      <c r="AE4" s="141"/>
      <c r="AF4" s="142" t="s">
        <v>21</v>
      </c>
      <c r="AG4" s="140" t="s">
        <v>19</v>
      </c>
      <c r="AH4" s="140"/>
      <c r="AI4" s="140"/>
      <c r="AJ4" s="140"/>
      <c r="AK4" s="140"/>
      <c r="AL4" s="141" t="s">
        <v>20</v>
      </c>
      <c r="AM4" s="141"/>
      <c r="AN4" s="141"/>
      <c r="AO4" s="142" t="s">
        <v>21</v>
      </c>
      <c r="AP4" s="140" t="s">
        <v>19</v>
      </c>
      <c r="AQ4" s="140"/>
      <c r="AR4" s="140"/>
      <c r="AS4" s="140"/>
      <c r="AT4" s="140"/>
      <c r="AU4" s="141" t="s">
        <v>20</v>
      </c>
      <c r="AV4" s="141"/>
      <c r="AW4" s="141"/>
      <c r="AX4" s="142" t="s">
        <v>21</v>
      </c>
      <c r="AY4" s="140" t="s">
        <v>19</v>
      </c>
      <c r="AZ4" s="140"/>
      <c r="BA4" s="140"/>
      <c r="BB4" s="140"/>
      <c r="BC4" s="140"/>
      <c r="BD4" s="141" t="s">
        <v>20</v>
      </c>
      <c r="BE4" s="141"/>
      <c r="BF4" s="141"/>
      <c r="BG4" s="142" t="s">
        <v>21</v>
      </c>
      <c r="BH4" s="140" t="s">
        <v>19</v>
      </c>
      <c r="BI4" s="140"/>
      <c r="BJ4" s="140"/>
      <c r="BK4" s="140"/>
      <c r="BL4" s="140"/>
      <c r="BM4" s="141" t="s">
        <v>20</v>
      </c>
      <c r="BN4" s="141"/>
      <c r="BO4" s="141"/>
      <c r="BP4" s="142" t="s">
        <v>21</v>
      </c>
      <c r="BQ4" s="140" t="s">
        <v>19</v>
      </c>
      <c r="BR4" s="140"/>
      <c r="BS4" s="140"/>
      <c r="BT4" s="140"/>
      <c r="BU4" s="140"/>
      <c r="BV4" s="141" t="s">
        <v>20</v>
      </c>
      <c r="BW4" s="141"/>
      <c r="BX4" s="141"/>
      <c r="BY4" s="142" t="s">
        <v>21</v>
      </c>
      <c r="BZ4" s="140" t="s">
        <v>19</v>
      </c>
      <c r="CA4" s="140"/>
      <c r="CB4" s="140"/>
      <c r="CC4" s="140"/>
      <c r="CD4" s="140"/>
      <c r="CE4" s="141" t="s">
        <v>20</v>
      </c>
      <c r="CF4" s="141"/>
      <c r="CG4" s="141"/>
      <c r="CH4" s="142" t="s">
        <v>21</v>
      </c>
      <c r="CI4" s="140" t="s">
        <v>19</v>
      </c>
      <c r="CJ4" s="140"/>
      <c r="CK4" s="140"/>
      <c r="CL4" s="140"/>
      <c r="CM4" s="140"/>
      <c r="CN4" s="141" t="s">
        <v>20</v>
      </c>
      <c r="CO4" s="141"/>
      <c r="CP4" s="141"/>
      <c r="CQ4" s="142" t="s">
        <v>21</v>
      </c>
      <c r="CR4" s="140" t="s">
        <v>19</v>
      </c>
      <c r="CS4" s="140"/>
      <c r="CT4" s="140"/>
      <c r="CU4" s="140"/>
      <c r="CV4" s="140"/>
      <c r="CW4" s="141" t="s">
        <v>20</v>
      </c>
      <c r="CX4" s="141"/>
      <c r="CY4" s="141"/>
      <c r="CZ4" s="142" t="s">
        <v>21</v>
      </c>
      <c r="DA4" s="140" t="s">
        <v>19</v>
      </c>
      <c r="DB4" s="140"/>
      <c r="DC4" s="140"/>
      <c r="DD4" s="140"/>
      <c r="DE4" s="140"/>
      <c r="DF4" s="141" t="s">
        <v>20</v>
      </c>
      <c r="DG4" s="141"/>
      <c r="DH4" s="141"/>
      <c r="DI4" s="142" t="s">
        <v>21</v>
      </c>
      <c r="DJ4" s="140" t="s">
        <v>19</v>
      </c>
      <c r="DK4" s="140"/>
      <c r="DL4" s="140"/>
      <c r="DM4" s="140"/>
      <c r="DN4" s="140"/>
      <c r="DO4" s="141" t="s">
        <v>20</v>
      </c>
      <c r="DP4" s="141"/>
      <c r="DQ4" s="141"/>
      <c r="DR4" s="142" t="s">
        <v>21</v>
      </c>
      <c r="DS4" s="140" t="s">
        <v>19</v>
      </c>
      <c r="DT4" s="140"/>
      <c r="DU4" s="140"/>
      <c r="DV4" s="140"/>
      <c r="DW4" s="140"/>
      <c r="DX4" s="141" t="s">
        <v>20</v>
      </c>
      <c r="DY4" s="141"/>
      <c r="DZ4" s="141"/>
      <c r="EA4" s="142" t="s">
        <v>21</v>
      </c>
      <c r="EB4" s="3"/>
      <c r="EC4" s="6"/>
      <c r="ED4" s="6"/>
      <c r="EE4" s="6"/>
      <c r="EF4" s="6"/>
      <c r="EG4" s="6"/>
      <c r="EH4" s="6"/>
      <c r="EI4" s="6"/>
      <c r="EJ4" s="6"/>
      <c r="EK4" s="7"/>
      <c r="EL4" s="147"/>
      <c r="EM4" s="140" t="s">
        <v>19</v>
      </c>
      <c r="EN4" s="140"/>
      <c r="EO4" s="140"/>
      <c r="EP4" s="140"/>
      <c r="EQ4" s="140"/>
      <c r="ER4" s="141" t="s">
        <v>20</v>
      </c>
      <c r="ES4" s="141"/>
      <c r="ET4" s="141"/>
      <c r="EU4" s="142" t="s">
        <v>21</v>
      </c>
      <c r="EV4" s="6"/>
    </row>
    <row r="5" spans="1:152" s="14" customFormat="1" ht="45" customHeight="1" thickBot="1" x14ac:dyDescent="0.35">
      <c r="A5" s="9"/>
      <c r="B5" s="148"/>
      <c r="C5" s="151"/>
      <c r="D5" s="151"/>
      <c r="E5" s="154"/>
      <c r="F5" s="10" t="s">
        <v>22</v>
      </c>
      <c r="G5" s="10" t="s">
        <v>23</v>
      </c>
      <c r="H5" s="10" t="s">
        <v>24</v>
      </c>
      <c r="I5" s="10" t="s">
        <v>25</v>
      </c>
      <c r="J5" s="10" t="s">
        <v>26</v>
      </c>
      <c r="K5" s="10" t="s">
        <v>27</v>
      </c>
      <c r="L5" s="10" t="s">
        <v>28</v>
      </c>
      <c r="M5" s="10" t="s">
        <v>29</v>
      </c>
      <c r="N5" s="143"/>
      <c r="O5" s="10" t="s">
        <v>22</v>
      </c>
      <c r="P5" s="10" t="s">
        <v>23</v>
      </c>
      <c r="Q5" s="10" t="s">
        <v>24</v>
      </c>
      <c r="R5" s="10" t="s">
        <v>25</v>
      </c>
      <c r="S5" s="10" t="s">
        <v>26</v>
      </c>
      <c r="T5" s="10" t="s">
        <v>27</v>
      </c>
      <c r="U5" s="10" t="s">
        <v>28</v>
      </c>
      <c r="V5" s="10" t="s">
        <v>29</v>
      </c>
      <c r="W5" s="143"/>
      <c r="X5" s="10" t="s">
        <v>22</v>
      </c>
      <c r="Y5" s="10" t="s">
        <v>23</v>
      </c>
      <c r="Z5" s="10" t="s">
        <v>24</v>
      </c>
      <c r="AA5" s="10" t="s">
        <v>25</v>
      </c>
      <c r="AB5" s="10" t="s">
        <v>26</v>
      </c>
      <c r="AC5" s="10" t="s">
        <v>27</v>
      </c>
      <c r="AD5" s="10" t="s">
        <v>28</v>
      </c>
      <c r="AE5" s="10" t="s">
        <v>29</v>
      </c>
      <c r="AF5" s="143"/>
      <c r="AG5" s="10" t="s">
        <v>22</v>
      </c>
      <c r="AH5" s="10" t="s">
        <v>23</v>
      </c>
      <c r="AI5" s="10" t="s">
        <v>24</v>
      </c>
      <c r="AJ5" s="10" t="s">
        <v>25</v>
      </c>
      <c r="AK5" s="10" t="s">
        <v>26</v>
      </c>
      <c r="AL5" s="10" t="s">
        <v>27</v>
      </c>
      <c r="AM5" s="10" t="s">
        <v>28</v>
      </c>
      <c r="AN5" s="10" t="s">
        <v>29</v>
      </c>
      <c r="AO5" s="143"/>
      <c r="AP5" s="10" t="s">
        <v>22</v>
      </c>
      <c r="AQ5" s="10" t="s">
        <v>23</v>
      </c>
      <c r="AR5" s="10" t="s">
        <v>24</v>
      </c>
      <c r="AS5" s="10" t="s">
        <v>25</v>
      </c>
      <c r="AT5" s="10" t="s">
        <v>26</v>
      </c>
      <c r="AU5" s="10" t="s">
        <v>27</v>
      </c>
      <c r="AV5" s="10" t="s">
        <v>28</v>
      </c>
      <c r="AW5" s="10" t="s">
        <v>29</v>
      </c>
      <c r="AX5" s="143"/>
      <c r="AY5" s="10" t="s">
        <v>22</v>
      </c>
      <c r="AZ5" s="10" t="s">
        <v>23</v>
      </c>
      <c r="BA5" s="10" t="s">
        <v>24</v>
      </c>
      <c r="BB5" s="10" t="s">
        <v>25</v>
      </c>
      <c r="BC5" s="10" t="s">
        <v>26</v>
      </c>
      <c r="BD5" s="10" t="s">
        <v>27</v>
      </c>
      <c r="BE5" s="10" t="s">
        <v>28</v>
      </c>
      <c r="BF5" s="10" t="s">
        <v>29</v>
      </c>
      <c r="BG5" s="143"/>
      <c r="BH5" s="10" t="s">
        <v>22</v>
      </c>
      <c r="BI5" s="10" t="s">
        <v>23</v>
      </c>
      <c r="BJ5" s="10" t="s">
        <v>24</v>
      </c>
      <c r="BK5" s="10" t="s">
        <v>25</v>
      </c>
      <c r="BL5" s="10" t="s">
        <v>26</v>
      </c>
      <c r="BM5" s="10" t="s">
        <v>27</v>
      </c>
      <c r="BN5" s="10" t="s">
        <v>28</v>
      </c>
      <c r="BO5" s="10" t="s">
        <v>29</v>
      </c>
      <c r="BP5" s="143"/>
      <c r="BQ5" s="10" t="s">
        <v>22</v>
      </c>
      <c r="BR5" s="10" t="s">
        <v>23</v>
      </c>
      <c r="BS5" s="10" t="s">
        <v>24</v>
      </c>
      <c r="BT5" s="10" t="s">
        <v>25</v>
      </c>
      <c r="BU5" s="10" t="s">
        <v>26</v>
      </c>
      <c r="BV5" s="10" t="s">
        <v>27</v>
      </c>
      <c r="BW5" s="10" t="s">
        <v>28</v>
      </c>
      <c r="BX5" s="10" t="s">
        <v>29</v>
      </c>
      <c r="BY5" s="143"/>
      <c r="BZ5" s="10" t="s">
        <v>22</v>
      </c>
      <c r="CA5" s="10" t="s">
        <v>23</v>
      </c>
      <c r="CB5" s="10" t="s">
        <v>24</v>
      </c>
      <c r="CC5" s="10" t="s">
        <v>25</v>
      </c>
      <c r="CD5" s="10" t="s">
        <v>26</v>
      </c>
      <c r="CE5" s="10" t="s">
        <v>27</v>
      </c>
      <c r="CF5" s="10" t="s">
        <v>28</v>
      </c>
      <c r="CG5" s="10" t="s">
        <v>29</v>
      </c>
      <c r="CH5" s="143"/>
      <c r="CI5" s="10" t="s">
        <v>22</v>
      </c>
      <c r="CJ5" s="10" t="s">
        <v>23</v>
      </c>
      <c r="CK5" s="10" t="s">
        <v>24</v>
      </c>
      <c r="CL5" s="10" t="s">
        <v>25</v>
      </c>
      <c r="CM5" s="10" t="s">
        <v>26</v>
      </c>
      <c r="CN5" s="10" t="s">
        <v>27</v>
      </c>
      <c r="CO5" s="10" t="s">
        <v>28</v>
      </c>
      <c r="CP5" s="10" t="s">
        <v>29</v>
      </c>
      <c r="CQ5" s="143"/>
      <c r="CR5" s="10" t="s">
        <v>22</v>
      </c>
      <c r="CS5" s="10" t="s">
        <v>23</v>
      </c>
      <c r="CT5" s="10" t="s">
        <v>24</v>
      </c>
      <c r="CU5" s="10" t="s">
        <v>25</v>
      </c>
      <c r="CV5" s="10" t="s">
        <v>26</v>
      </c>
      <c r="CW5" s="10" t="s">
        <v>27</v>
      </c>
      <c r="CX5" s="10" t="s">
        <v>28</v>
      </c>
      <c r="CY5" s="10" t="s">
        <v>29</v>
      </c>
      <c r="CZ5" s="143"/>
      <c r="DA5" s="10" t="s">
        <v>22</v>
      </c>
      <c r="DB5" s="10" t="s">
        <v>23</v>
      </c>
      <c r="DC5" s="10" t="s">
        <v>24</v>
      </c>
      <c r="DD5" s="10" t="s">
        <v>25</v>
      </c>
      <c r="DE5" s="10" t="s">
        <v>26</v>
      </c>
      <c r="DF5" s="10" t="s">
        <v>27</v>
      </c>
      <c r="DG5" s="10" t="s">
        <v>28</v>
      </c>
      <c r="DH5" s="10" t="s">
        <v>29</v>
      </c>
      <c r="DI5" s="143"/>
      <c r="DJ5" s="10" t="s">
        <v>22</v>
      </c>
      <c r="DK5" s="10" t="s">
        <v>23</v>
      </c>
      <c r="DL5" s="10" t="s">
        <v>24</v>
      </c>
      <c r="DM5" s="10" t="s">
        <v>25</v>
      </c>
      <c r="DN5" s="10" t="s">
        <v>26</v>
      </c>
      <c r="DO5" s="10" t="s">
        <v>27</v>
      </c>
      <c r="DP5" s="10" t="s">
        <v>28</v>
      </c>
      <c r="DQ5" s="10" t="s">
        <v>29</v>
      </c>
      <c r="DR5" s="143"/>
      <c r="DS5" s="10" t="s">
        <v>22</v>
      </c>
      <c r="DT5" s="10" t="s">
        <v>23</v>
      </c>
      <c r="DU5" s="10" t="s">
        <v>24</v>
      </c>
      <c r="DV5" s="10" t="s">
        <v>25</v>
      </c>
      <c r="DW5" s="10" t="s">
        <v>26</v>
      </c>
      <c r="DX5" s="10" t="s">
        <v>27</v>
      </c>
      <c r="DY5" s="10" t="s">
        <v>28</v>
      </c>
      <c r="DZ5" s="10" t="s">
        <v>29</v>
      </c>
      <c r="EA5" s="143"/>
      <c r="EB5" s="12"/>
      <c r="EC5" s="9"/>
      <c r="ED5" s="9"/>
      <c r="EE5" s="9"/>
      <c r="EF5" s="9"/>
      <c r="EG5" s="9"/>
      <c r="EH5" s="9"/>
      <c r="EI5" s="9"/>
      <c r="EJ5" s="9"/>
      <c r="EK5" s="13"/>
      <c r="EL5" s="148"/>
      <c r="EM5" s="10" t="s">
        <v>22</v>
      </c>
      <c r="EN5" s="10" t="s">
        <v>23</v>
      </c>
      <c r="EO5" s="10" t="s">
        <v>24</v>
      </c>
      <c r="EP5" s="10" t="s">
        <v>25</v>
      </c>
      <c r="EQ5" s="10" t="s">
        <v>26</v>
      </c>
      <c r="ER5" s="10" t="s">
        <v>27</v>
      </c>
      <c r="ES5" s="10" t="s">
        <v>28</v>
      </c>
      <c r="ET5" s="10" t="s">
        <v>29</v>
      </c>
      <c r="EU5" s="143"/>
      <c r="EV5" s="9"/>
    </row>
    <row r="6" spans="1:152" s="14" customFormat="1" ht="15" customHeight="1" thickBot="1" x14ac:dyDescent="0.35">
      <c r="A6" s="9"/>
      <c r="B6" s="15"/>
      <c r="C6" s="15"/>
      <c r="D6" s="15"/>
      <c r="E6" s="17"/>
      <c r="F6" s="15"/>
      <c r="G6" s="15"/>
      <c r="H6" s="15"/>
      <c r="I6" s="15"/>
      <c r="J6" s="16"/>
      <c r="K6" s="16"/>
      <c r="L6" s="16"/>
      <c r="M6" s="16"/>
      <c r="N6" s="16"/>
      <c r="O6" s="15"/>
      <c r="P6" s="15"/>
      <c r="Q6" s="15"/>
      <c r="R6" s="15"/>
      <c r="S6" s="16"/>
      <c r="T6" s="16"/>
      <c r="U6" s="16"/>
      <c r="V6" s="16"/>
      <c r="W6" s="16"/>
      <c r="X6" s="15"/>
      <c r="Y6" s="15"/>
      <c r="Z6" s="15"/>
      <c r="AA6" s="15"/>
      <c r="AB6" s="16"/>
      <c r="AC6" s="16"/>
      <c r="AD6" s="16"/>
      <c r="AE6" s="16"/>
      <c r="AF6" s="16"/>
      <c r="AG6" s="15"/>
      <c r="AH6" s="15"/>
      <c r="AI6" s="15"/>
      <c r="AJ6" s="15"/>
      <c r="AK6" s="16"/>
      <c r="AL6" s="16"/>
      <c r="AM6" s="16"/>
      <c r="AN6" s="16"/>
      <c r="AO6" s="16"/>
      <c r="AP6" s="15"/>
      <c r="AQ6" s="15"/>
      <c r="AR6" s="15"/>
      <c r="AS6" s="15"/>
      <c r="AT6" s="16"/>
      <c r="AU6" s="16"/>
      <c r="AV6" s="16"/>
      <c r="AW6" s="16"/>
      <c r="AX6" s="16"/>
      <c r="AY6" s="15"/>
      <c r="AZ6" s="15"/>
      <c r="BA6" s="15"/>
      <c r="BB6" s="15"/>
      <c r="BC6" s="16"/>
      <c r="BD6" s="16"/>
      <c r="BE6" s="16"/>
      <c r="BF6" s="16"/>
      <c r="BG6" s="16"/>
      <c r="BH6" s="15"/>
      <c r="BI6" s="15"/>
      <c r="BJ6" s="15"/>
      <c r="BK6" s="15"/>
      <c r="BL6" s="16"/>
      <c r="BM6" s="16"/>
      <c r="BN6" s="16"/>
      <c r="BO6" s="16"/>
      <c r="BP6" s="16"/>
      <c r="BQ6" s="15"/>
      <c r="BR6" s="15"/>
      <c r="BS6" s="15"/>
      <c r="BT6" s="15"/>
      <c r="BU6" s="16"/>
      <c r="BV6" s="16"/>
      <c r="BW6" s="16"/>
      <c r="BX6" s="16"/>
      <c r="BY6" s="16"/>
      <c r="BZ6" s="15"/>
      <c r="CA6" s="15"/>
      <c r="CB6" s="15"/>
      <c r="CC6" s="15"/>
      <c r="CD6" s="16"/>
      <c r="CE6" s="16"/>
      <c r="CF6" s="16"/>
      <c r="CG6" s="16"/>
      <c r="CH6" s="16"/>
      <c r="CI6" s="15"/>
      <c r="CJ6" s="15"/>
      <c r="CK6" s="15"/>
      <c r="CL6" s="15"/>
      <c r="CM6" s="16"/>
      <c r="CN6" s="16"/>
      <c r="CO6" s="16"/>
      <c r="CP6" s="16"/>
      <c r="CQ6" s="16"/>
      <c r="CR6" s="15"/>
      <c r="CS6" s="15"/>
      <c r="CT6" s="15"/>
      <c r="CU6" s="15"/>
      <c r="CV6" s="16"/>
      <c r="CW6" s="16"/>
      <c r="CX6" s="16"/>
      <c r="CY6" s="16"/>
      <c r="CZ6" s="16"/>
      <c r="DA6" s="15"/>
      <c r="DB6" s="15"/>
      <c r="DC6" s="15"/>
      <c r="DD6" s="15"/>
      <c r="DE6" s="16"/>
      <c r="DF6" s="16"/>
      <c r="DG6" s="16"/>
      <c r="DH6" s="16"/>
      <c r="DI6" s="16"/>
      <c r="DJ6" s="15"/>
      <c r="DK6" s="15"/>
      <c r="DL6" s="15"/>
      <c r="DM6" s="15"/>
      <c r="DN6" s="16"/>
      <c r="DO6" s="16"/>
      <c r="DP6" s="16"/>
      <c r="DQ6" s="16"/>
      <c r="DR6" s="16"/>
      <c r="DS6" s="15"/>
      <c r="DT6" s="15"/>
      <c r="DU6" s="15"/>
      <c r="DV6" s="15"/>
      <c r="DW6" s="16"/>
      <c r="DX6" s="16"/>
      <c r="DY6" s="16"/>
      <c r="DZ6" s="16"/>
      <c r="EA6" s="16"/>
      <c r="EB6" s="18"/>
      <c r="EC6" s="155" t="s">
        <v>30</v>
      </c>
      <c r="ED6" s="156"/>
      <c r="EE6" s="156"/>
      <c r="EF6" s="156"/>
      <c r="EG6" s="156"/>
      <c r="EH6" s="156"/>
      <c r="EI6" s="156"/>
      <c r="EJ6" s="156"/>
      <c r="EK6" s="13"/>
      <c r="EL6" s="15"/>
      <c r="EM6" s="15"/>
      <c r="EN6" s="15"/>
      <c r="EO6" s="15"/>
      <c r="EP6" s="15"/>
      <c r="EQ6" s="16"/>
      <c r="ER6" s="16"/>
      <c r="ES6" s="16"/>
      <c r="ET6" s="16"/>
      <c r="EU6" s="16"/>
      <c r="EV6" s="9"/>
    </row>
    <row r="7" spans="1:152" s="14" customFormat="1" ht="21" customHeight="1" thickBot="1" x14ac:dyDescent="0.35">
      <c r="A7" s="9"/>
      <c r="B7" s="19" t="s">
        <v>31</v>
      </c>
      <c r="C7" s="20"/>
      <c r="D7" s="20"/>
      <c r="E7" s="16"/>
      <c r="F7" s="21"/>
      <c r="G7" s="21"/>
      <c r="H7" s="21"/>
      <c r="I7" s="21"/>
      <c r="J7" s="22"/>
      <c r="K7" s="22"/>
      <c r="L7" s="22"/>
      <c r="M7" s="23"/>
      <c r="N7" s="23"/>
      <c r="O7" s="21"/>
      <c r="P7" s="21"/>
      <c r="Q7" s="21"/>
      <c r="R7" s="21"/>
      <c r="S7" s="22"/>
      <c r="T7" s="22"/>
      <c r="U7" s="22"/>
      <c r="V7" s="23"/>
      <c r="W7" s="23"/>
      <c r="X7" s="21"/>
      <c r="Y7" s="21"/>
      <c r="Z7" s="21"/>
      <c r="AA7" s="21"/>
      <c r="AB7" s="22"/>
      <c r="AC7" s="22"/>
      <c r="AD7" s="22"/>
      <c r="AE7" s="23"/>
      <c r="AF7" s="23"/>
      <c r="AG7" s="21"/>
      <c r="AH7" s="21"/>
      <c r="AI7" s="21"/>
      <c r="AJ7" s="21"/>
      <c r="AK7" s="22"/>
      <c r="AL7" s="22"/>
      <c r="AM7" s="22"/>
      <c r="AN7" s="23"/>
      <c r="AO7" s="23"/>
      <c r="AP7" s="21"/>
      <c r="AQ7" s="21"/>
      <c r="AR7" s="21"/>
      <c r="AS7" s="21"/>
      <c r="AT7" s="22"/>
      <c r="AU7" s="22"/>
      <c r="AV7" s="22"/>
      <c r="AW7" s="23"/>
      <c r="AX7" s="23"/>
      <c r="AY7" s="21"/>
      <c r="AZ7" s="21"/>
      <c r="BA7" s="21"/>
      <c r="BB7" s="21"/>
      <c r="BC7" s="22"/>
      <c r="BD7" s="22"/>
      <c r="BE7" s="22"/>
      <c r="BF7" s="23"/>
      <c r="BG7" s="23"/>
      <c r="BH7" s="21"/>
      <c r="BI7" s="21"/>
      <c r="BJ7" s="21"/>
      <c r="BK7" s="21"/>
      <c r="BL7" s="22"/>
      <c r="BM7" s="22"/>
      <c r="BN7" s="22"/>
      <c r="BO7" s="23"/>
      <c r="BP7" s="23"/>
      <c r="BQ7" s="21"/>
      <c r="BR7" s="21"/>
      <c r="BS7" s="21"/>
      <c r="BT7" s="21"/>
      <c r="BU7" s="22"/>
      <c r="BV7" s="22"/>
      <c r="BW7" s="22"/>
      <c r="BX7" s="23"/>
      <c r="BY7" s="23"/>
      <c r="BZ7" s="21"/>
      <c r="CA7" s="21"/>
      <c r="CB7" s="21"/>
      <c r="CC7" s="21"/>
      <c r="CD7" s="22"/>
      <c r="CE7" s="22"/>
      <c r="CF7" s="22"/>
      <c r="CG7" s="23"/>
      <c r="CH7" s="23"/>
      <c r="CI7" s="21"/>
      <c r="CJ7" s="21"/>
      <c r="CK7" s="21"/>
      <c r="CL7" s="21"/>
      <c r="CM7" s="22"/>
      <c r="CN7" s="22"/>
      <c r="CO7" s="22"/>
      <c r="CP7" s="23"/>
      <c r="CQ7" s="23"/>
      <c r="CR7" s="21"/>
      <c r="CS7" s="21"/>
      <c r="CT7" s="21"/>
      <c r="CU7" s="21"/>
      <c r="CV7" s="22"/>
      <c r="CW7" s="22"/>
      <c r="CX7" s="22"/>
      <c r="CY7" s="23"/>
      <c r="CZ7" s="23"/>
      <c r="DA7" s="21"/>
      <c r="DB7" s="21"/>
      <c r="DC7" s="21"/>
      <c r="DD7" s="21"/>
      <c r="DE7" s="22"/>
      <c r="DF7" s="22"/>
      <c r="DG7" s="22"/>
      <c r="DH7" s="23"/>
      <c r="DI7" s="23"/>
      <c r="DJ7" s="21"/>
      <c r="DK7" s="21"/>
      <c r="DL7" s="21"/>
      <c r="DM7" s="21"/>
      <c r="DN7" s="22"/>
      <c r="DO7" s="22"/>
      <c r="DP7" s="22"/>
      <c r="DQ7" s="23"/>
      <c r="DR7" s="23"/>
      <c r="DS7" s="21"/>
      <c r="DT7" s="21"/>
      <c r="DU7" s="21"/>
      <c r="DV7" s="21"/>
      <c r="DW7" s="22"/>
      <c r="DX7" s="22"/>
      <c r="DY7" s="22"/>
      <c r="DZ7" s="23"/>
      <c r="EA7" s="23"/>
      <c r="EB7" s="3"/>
      <c r="EC7" s="24" t="s">
        <v>32</v>
      </c>
      <c r="ED7" s="9"/>
      <c r="EE7" s="9"/>
      <c r="EF7" s="9"/>
      <c r="EG7" s="9"/>
      <c r="EH7" s="9"/>
      <c r="EI7" s="9"/>
      <c r="EJ7" s="9"/>
      <c r="EK7" s="13"/>
      <c r="EL7" s="25" t="s">
        <v>31</v>
      </c>
      <c r="EM7" s="21"/>
      <c r="EN7" s="21"/>
      <c r="EO7" s="21"/>
      <c r="EP7" s="21"/>
      <c r="EQ7" s="22"/>
      <c r="ER7" s="22"/>
      <c r="ES7" s="22"/>
      <c r="ET7" s="23"/>
      <c r="EU7" s="23"/>
      <c r="EV7" s="9"/>
    </row>
    <row r="8" spans="1:152" s="14" customFormat="1" ht="33" customHeight="1" x14ac:dyDescent="0.3">
      <c r="A8" s="9"/>
      <c r="B8" s="26" t="s">
        <v>33</v>
      </c>
      <c r="C8" s="27" t="s">
        <v>34</v>
      </c>
      <c r="D8" s="27">
        <v>3</v>
      </c>
      <c r="E8" s="29" t="s">
        <v>145</v>
      </c>
      <c r="F8" s="28">
        <v>1.591</v>
      </c>
      <c r="G8" s="28">
        <v>0.52200000000000002</v>
      </c>
      <c r="H8" s="28">
        <v>0.26300000000000001</v>
      </c>
      <c r="I8" s="28">
        <v>15.574</v>
      </c>
      <c r="J8" s="28">
        <v>0.23499999999999999</v>
      </c>
      <c r="K8" s="28">
        <v>0</v>
      </c>
      <c r="L8" s="28">
        <v>1.1599999999999999</v>
      </c>
      <c r="M8" s="28">
        <v>0</v>
      </c>
      <c r="N8" s="89">
        <f>IFERROR(SUM(F8:M8), 0)</f>
        <v>19.344999999999999</v>
      </c>
      <c r="O8" s="28">
        <v>2.0659999999999998</v>
      </c>
      <c r="P8" s="28">
        <v>0.67800000000000005</v>
      </c>
      <c r="Q8" s="28">
        <v>0.34200000000000003</v>
      </c>
      <c r="R8" s="28">
        <v>18.276</v>
      </c>
      <c r="S8" s="28">
        <v>0.44800000000000001</v>
      </c>
      <c r="T8" s="28">
        <v>0</v>
      </c>
      <c r="U8" s="28">
        <v>1.0940000000000001</v>
      </c>
      <c r="V8" s="28">
        <v>0</v>
      </c>
      <c r="W8" s="89">
        <f>IFERROR(SUM(O8:V8), 0)</f>
        <v>22.904</v>
      </c>
      <c r="X8" s="28">
        <v>2.8159999999999998</v>
      </c>
      <c r="Y8" s="28">
        <v>0.92400000000000004</v>
      </c>
      <c r="Z8" s="28">
        <v>0.46600000000000003</v>
      </c>
      <c r="AA8" s="28">
        <v>18.712</v>
      </c>
      <c r="AB8" s="28">
        <v>0.57999999999999996</v>
      </c>
      <c r="AC8" s="28">
        <v>0</v>
      </c>
      <c r="AD8" s="28">
        <v>0.88600000000000001</v>
      </c>
      <c r="AE8" s="28">
        <v>0</v>
      </c>
      <c r="AF8" s="89">
        <f>IFERROR(SUM(X8:AE8), 0)</f>
        <v>24.383999999999997</v>
      </c>
      <c r="AG8" s="28">
        <v>2.9350000000000001</v>
      </c>
      <c r="AH8" s="28">
        <v>0.96399999999999997</v>
      </c>
      <c r="AI8" s="28">
        <v>0.48599999999999999</v>
      </c>
      <c r="AJ8" s="28">
        <v>20.239999999999998</v>
      </c>
      <c r="AK8" s="28">
        <v>0.54500000000000004</v>
      </c>
      <c r="AL8" s="28">
        <v>0</v>
      </c>
      <c r="AM8" s="28">
        <v>0.85599999999999998</v>
      </c>
      <c r="AN8" s="28">
        <v>4.0000000000000001E-3</v>
      </c>
      <c r="AO8" s="89">
        <f>IFERROR(SUM(AG8:AN8), 0)</f>
        <v>26.030000000000005</v>
      </c>
      <c r="AP8" s="28">
        <v>3.0739999999999998</v>
      </c>
      <c r="AQ8" s="28">
        <v>1.0089999999999999</v>
      </c>
      <c r="AR8" s="28">
        <v>0.50900000000000001</v>
      </c>
      <c r="AS8" s="28">
        <v>20.873999999999999</v>
      </c>
      <c r="AT8" s="28">
        <v>0.63500000000000001</v>
      </c>
      <c r="AU8" s="28">
        <v>0</v>
      </c>
      <c r="AV8" s="28">
        <v>0.70299999999999996</v>
      </c>
      <c r="AW8" s="28">
        <v>0</v>
      </c>
      <c r="AX8" s="89">
        <f>IFERROR(SUM(AP8:AW8), 0)</f>
        <v>26.804000000000002</v>
      </c>
      <c r="AY8" s="28">
        <v>2.8050000000000002</v>
      </c>
      <c r="AZ8" s="28">
        <v>0.92100000000000004</v>
      </c>
      <c r="BA8" s="28">
        <v>0.46100000000000002</v>
      </c>
      <c r="BB8" s="28">
        <v>20.096</v>
      </c>
      <c r="BC8" s="28">
        <v>1.107</v>
      </c>
      <c r="BD8" s="28">
        <v>0</v>
      </c>
      <c r="BE8" s="28">
        <v>0.4</v>
      </c>
      <c r="BF8" s="28">
        <v>0</v>
      </c>
      <c r="BG8" s="89">
        <f>IFERROR(SUM(AY8:BF8), 0)</f>
        <v>25.79</v>
      </c>
      <c r="BH8" s="28">
        <v>3.2930000000000001</v>
      </c>
      <c r="BI8" s="28">
        <v>1.081</v>
      </c>
      <c r="BJ8" s="28">
        <v>0.54100000000000004</v>
      </c>
      <c r="BK8" s="28">
        <v>19.161999999999999</v>
      </c>
      <c r="BL8" s="28">
        <v>1.3149999999999999</v>
      </c>
      <c r="BM8" s="28">
        <v>0</v>
      </c>
      <c r="BN8" s="28">
        <v>1.9710000000000001</v>
      </c>
      <c r="BO8" s="28">
        <v>0</v>
      </c>
      <c r="BP8" s="89">
        <f>IFERROR(SUM(BH8:BO8), 0)</f>
        <v>27.363</v>
      </c>
      <c r="BQ8" s="28">
        <v>3.512</v>
      </c>
      <c r="BR8" s="28">
        <v>1.153</v>
      </c>
      <c r="BS8" s="28">
        <v>0.57699999999999996</v>
      </c>
      <c r="BT8" s="28">
        <v>19.954000000000001</v>
      </c>
      <c r="BU8" s="28">
        <v>1.119</v>
      </c>
      <c r="BV8" s="28">
        <v>0.78900000000000003</v>
      </c>
      <c r="BW8" s="28">
        <v>2.1869999999999998</v>
      </c>
      <c r="BX8" s="28">
        <v>2E-3</v>
      </c>
      <c r="BY8" s="89">
        <f>IFERROR(SUM(BQ8:BX8), 0)</f>
        <v>29.293000000000003</v>
      </c>
      <c r="BZ8" s="28">
        <v>4.1760000000000002</v>
      </c>
      <c r="CA8" s="28">
        <v>1.371</v>
      </c>
      <c r="CB8" s="28">
        <v>0.68600000000000005</v>
      </c>
      <c r="CC8" s="28">
        <v>22.324999999999999</v>
      </c>
      <c r="CD8" s="28">
        <v>1.323</v>
      </c>
      <c r="CE8" s="28">
        <v>0.68500000000000005</v>
      </c>
      <c r="CF8" s="28">
        <v>2.9449999999999998</v>
      </c>
      <c r="CG8" s="28">
        <v>0.03</v>
      </c>
      <c r="CH8" s="89">
        <f>IFERROR(SUM(BZ8:CG8), 0)</f>
        <v>33.540999999999997</v>
      </c>
      <c r="CI8" s="28">
        <v>4.0620000000000003</v>
      </c>
      <c r="CJ8" s="28">
        <v>1.3340000000000001</v>
      </c>
      <c r="CK8" s="28">
        <v>0.66700000000000004</v>
      </c>
      <c r="CL8" s="28">
        <v>23.19</v>
      </c>
      <c r="CM8" s="28">
        <v>0.89400000000000002</v>
      </c>
      <c r="CN8" s="28">
        <v>0.66200000000000003</v>
      </c>
      <c r="CO8" s="28">
        <v>3.0990000000000002</v>
      </c>
      <c r="CP8" s="28">
        <v>1.9E-2</v>
      </c>
      <c r="CQ8" s="89">
        <f>IFERROR(SUM(CI8:CP8), 0)</f>
        <v>33.927</v>
      </c>
      <c r="CR8" s="28">
        <v>3.7890000000000001</v>
      </c>
      <c r="CS8" s="28">
        <v>1.236</v>
      </c>
      <c r="CT8" s="28">
        <v>0.64500000000000002</v>
      </c>
      <c r="CU8" s="28">
        <v>30.991</v>
      </c>
      <c r="CV8" s="28">
        <v>1.2869999999999999</v>
      </c>
      <c r="CW8" s="28">
        <v>0.85699999999999998</v>
      </c>
      <c r="CX8" s="28">
        <v>3.4319999999999999</v>
      </c>
      <c r="CY8" s="28">
        <v>2.1999999999999999E-2</v>
      </c>
      <c r="CZ8" s="89">
        <f>IFERROR(SUM(CR8:CY8), 0)</f>
        <v>42.259</v>
      </c>
      <c r="DA8" s="28">
        <v>2.1059999999999999</v>
      </c>
      <c r="DB8" s="28">
        <v>0.75700000000000001</v>
      </c>
      <c r="DC8" s="28">
        <v>0.35699999999999998</v>
      </c>
      <c r="DD8" s="28">
        <v>23.890999999999998</v>
      </c>
      <c r="DE8" s="28">
        <v>0.78300000000000003</v>
      </c>
      <c r="DF8" s="28">
        <v>0</v>
      </c>
      <c r="DG8" s="28">
        <v>4.9550000000000001</v>
      </c>
      <c r="DH8" s="28">
        <v>0</v>
      </c>
      <c r="DI8" s="89">
        <f>IFERROR(SUM(DA8:DH8), 0)</f>
        <v>32.848999999999997</v>
      </c>
      <c r="DJ8" s="28">
        <v>2.1139999999999999</v>
      </c>
      <c r="DK8" s="28">
        <v>0.76</v>
      </c>
      <c r="DL8" s="28">
        <v>0.35899999999999999</v>
      </c>
      <c r="DM8" s="28">
        <v>23.599</v>
      </c>
      <c r="DN8" s="28">
        <v>0.77300000000000002</v>
      </c>
      <c r="DO8" s="28">
        <v>0</v>
      </c>
      <c r="DP8" s="28">
        <v>4.9530000000000003</v>
      </c>
      <c r="DQ8" s="28">
        <v>0</v>
      </c>
      <c r="DR8" s="89">
        <f>IFERROR(SUM(DJ8:DQ8), 0)</f>
        <v>32.558</v>
      </c>
      <c r="DS8" s="28">
        <v>2.2050000000000001</v>
      </c>
      <c r="DT8" s="28">
        <v>0.79200000000000004</v>
      </c>
      <c r="DU8" s="28">
        <v>0.374</v>
      </c>
      <c r="DV8" s="28">
        <v>24.187999999999999</v>
      </c>
      <c r="DW8" s="28">
        <v>0.79300000000000004</v>
      </c>
      <c r="DX8" s="28">
        <v>0</v>
      </c>
      <c r="DY8" s="28">
        <v>5.1390000000000002</v>
      </c>
      <c r="DZ8" s="28">
        <v>0</v>
      </c>
      <c r="EA8" s="89">
        <f>IFERROR(SUM(DS8:DZ8), 0)</f>
        <v>33.491</v>
      </c>
      <c r="EB8" s="3"/>
      <c r="EC8" s="30">
        <f t="shared" ref="EC8:EJ14" si="0" xml:space="preserve"> IF( ISNUMBER(F8), 0, 1 )</f>
        <v>0</v>
      </c>
      <c r="ED8" s="30">
        <f t="shared" si="0"/>
        <v>0</v>
      </c>
      <c r="EE8" s="30">
        <f t="shared" si="0"/>
        <v>0</v>
      </c>
      <c r="EF8" s="30">
        <f t="shared" si="0"/>
        <v>0</v>
      </c>
      <c r="EG8" s="30">
        <f t="shared" si="0"/>
        <v>0</v>
      </c>
      <c r="EH8" s="30">
        <f t="shared" si="0"/>
        <v>0</v>
      </c>
      <c r="EI8" s="30">
        <f t="shared" si="0"/>
        <v>0</v>
      </c>
      <c r="EJ8" s="30">
        <f t="shared" si="0"/>
        <v>0</v>
      </c>
      <c r="EK8" s="13"/>
      <c r="EL8" s="26" t="s">
        <v>33</v>
      </c>
      <c r="EM8" s="31" t="s">
        <v>36</v>
      </c>
      <c r="EN8" s="31" t="s">
        <v>37</v>
      </c>
      <c r="EO8" s="31" t="s">
        <v>38</v>
      </c>
      <c r="EP8" s="31" t="s">
        <v>39</v>
      </c>
      <c r="EQ8" s="31" t="s">
        <v>40</v>
      </c>
      <c r="ER8" s="31" t="s">
        <v>41</v>
      </c>
      <c r="ES8" s="31" t="s">
        <v>42</v>
      </c>
      <c r="ET8" s="31" t="s">
        <v>43</v>
      </c>
      <c r="EU8" s="32" t="s">
        <v>44</v>
      </c>
      <c r="EV8" s="9"/>
    </row>
    <row r="9" spans="1:152" s="14" customFormat="1" ht="33" customHeight="1" x14ac:dyDescent="0.3">
      <c r="A9" s="9"/>
      <c r="B9" s="33" t="s">
        <v>45</v>
      </c>
      <c r="C9" s="34" t="s">
        <v>34</v>
      </c>
      <c r="D9" s="34">
        <v>3</v>
      </c>
      <c r="E9" s="36" t="s">
        <v>146</v>
      </c>
      <c r="F9" s="35">
        <v>0</v>
      </c>
      <c r="G9" s="35">
        <v>0</v>
      </c>
      <c r="H9" s="35">
        <v>0</v>
      </c>
      <c r="I9" s="35">
        <v>-0.33800000000000002</v>
      </c>
      <c r="J9" s="35">
        <v>0</v>
      </c>
      <c r="K9" s="35">
        <v>0</v>
      </c>
      <c r="L9" s="35">
        <v>-2.8889999999999998</v>
      </c>
      <c r="M9" s="35">
        <v>0</v>
      </c>
      <c r="N9" s="90">
        <f t="shared" ref="N9:N14" si="1">IFERROR(SUM(F9:M9), 0)</f>
        <v>-3.2269999999999999</v>
      </c>
      <c r="O9" s="35">
        <v>0</v>
      </c>
      <c r="P9" s="35">
        <v>0</v>
      </c>
      <c r="Q9" s="35">
        <v>0</v>
      </c>
      <c r="R9" s="35">
        <v>0.33300000000000002</v>
      </c>
      <c r="S9" s="35">
        <v>5.0000000000000001E-3</v>
      </c>
      <c r="T9" s="35">
        <v>0</v>
      </c>
      <c r="U9" s="35">
        <v>-2.4900000000000002</v>
      </c>
      <c r="V9" s="35">
        <v>0</v>
      </c>
      <c r="W9" s="90">
        <f t="shared" ref="W9:W14" si="2">IFERROR(SUM(O9:V9), 0)</f>
        <v>-2.1520000000000001</v>
      </c>
      <c r="X9" s="35">
        <v>0</v>
      </c>
      <c r="Y9" s="35">
        <v>0</v>
      </c>
      <c r="Z9" s="35">
        <v>0</v>
      </c>
      <c r="AA9" s="35">
        <v>-0.25</v>
      </c>
      <c r="AB9" s="35">
        <v>7.0000000000000001E-3</v>
      </c>
      <c r="AC9" s="35">
        <v>0</v>
      </c>
      <c r="AD9" s="35">
        <v>-2.3180000000000001</v>
      </c>
      <c r="AE9" s="35">
        <v>0</v>
      </c>
      <c r="AF9" s="90">
        <f t="shared" ref="AF9:AF14" si="3">IFERROR(SUM(X9:AE9), 0)</f>
        <v>-2.5609999999999999</v>
      </c>
      <c r="AG9" s="35">
        <v>-1E-3</v>
      </c>
      <c r="AH9" s="35">
        <v>0</v>
      </c>
      <c r="AI9" s="35">
        <v>0</v>
      </c>
      <c r="AJ9" s="35">
        <v>-0.19500000000000001</v>
      </c>
      <c r="AK9" s="35">
        <v>6.0000000000000001E-3</v>
      </c>
      <c r="AL9" s="35">
        <v>0</v>
      </c>
      <c r="AM9" s="35">
        <v>-2.65</v>
      </c>
      <c r="AN9" s="35">
        <v>0</v>
      </c>
      <c r="AO9" s="90">
        <f t="shared" ref="AO9:AO14" si="4">IFERROR(SUM(AG9:AN9), 0)</f>
        <v>-2.84</v>
      </c>
      <c r="AP9" s="35">
        <v>0</v>
      </c>
      <c r="AQ9" s="35">
        <v>0</v>
      </c>
      <c r="AR9" s="35">
        <v>0</v>
      </c>
      <c r="AS9" s="35">
        <v>-0.317</v>
      </c>
      <c r="AT9" s="35">
        <v>-1.6E-2</v>
      </c>
      <c r="AU9" s="35">
        <v>0</v>
      </c>
      <c r="AV9" s="35">
        <v>-2.7679999999999998</v>
      </c>
      <c r="AW9" s="35">
        <v>0</v>
      </c>
      <c r="AX9" s="90">
        <f t="shared" ref="AX9:AX14" si="5">IFERROR(SUM(AP9:AW9), 0)</f>
        <v>-3.101</v>
      </c>
      <c r="AY9" s="35">
        <v>0</v>
      </c>
      <c r="AZ9" s="35">
        <v>0</v>
      </c>
      <c r="BA9" s="35">
        <v>0</v>
      </c>
      <c r="BB9" s="35">
        <v>-0.33200000000000002</v>
      </c>
      <c r="BC9" s="35">
        <v>-0.06</v>
      </c>
      <c r="BD9" s="35">
        <v>0</v>
      </c>
      <c r="BE9" s="35">
        <v>-3.1949999999999998</v>
      </c>
      <c r="BF9" s="35">
        <v>0</v>
      </c>
      <c r="BG9" s="90">
        <f t="shared" ref="BG9:BG14" si="6">IFERROR(SUM(AY9:BF9), 0)</f>
        <v>-3.5869999999999997</v>
      </c>
      <c r="BH9" s="35">
        <v>0</v>
      </c>
      <c r="BI9" s="35">
        <v>0</v>
      </c>
      <c r="BJ9" s="35">
        <v>0</v>
      </c>
      <c r="BK9" s="35">
        <v>-0.60499999999999998</v>
      </c>
      <c r="BL9" s="35">
        <v>0</v>
      </c>
      <c r="BM9" s="35">
        <v>0</v>
      </c>
      <c r="BN9" s="35">
        <v>-3.512</v>
      </c>
      <c r="BO9" s="35">
        <v>0</v>
      </c>
      <c r="BP9" s="90">
        <f t="shared" ref="BP9:BP14" si="7">IFERROR(SUM(BH9:BO9), 0)</f>
        <v>-4.117</v>
      </c>
      <c r="BQ9" s="35">
        <v>0</v>
      </c>
      <c r="BR9" s="35">
        <v>0</v>
      </c>
      <c r="BS9" s="35">
        <v>0</v>
      </c>
      <c r="BT9" s="35">
        <v>-0.65400000000000003</v>
      </c>
      <c r="BU9" s="35">
        <v>-2.3E-2</v>
      </c>
      <c r="BV9" s="35">
        <v>0</v>
      </c>
      <c r="BW9" s="35">
        <v>-3.758</v>
      </c>
      <c r="BX9" s="35">
        <v>-4.0000000000000001E-3</v>
      </c>
      <c r="BY9" s="90">
        <f t="shared" ref="BY9:BY14" si="8">IFERROR(SUM(BQ9:BX9), 0)</f>
        <v>-4.4390000000000001</v>
      </c>
      <c r="BZ9" s="35">
        <v>0</v>
      </c>
      <c r="CA9" s="35">
        <v>0</v>
      </c>
      <c r="CB9" s="35">
        <v>0</v>
      </c>
      <c r="CC9" s="35">
        <v>-2.012</v>
      </c>
      <c r="CD9" s="35">
        <v>0</v>
      </c>
      <c r="CE9" s="35">
        <v>0</v>
      </c>
      <c r="CF9" s="35">
        <v>-5.5549999999999997</v>
      </c>
      <c r="CG9" s="35">
        <v>0</v>
      </c>
      <c r="CH9" s="90">
        <f t="shared" ref="CH9:CH14" si="9">IFERROR(SUM(BZ9:CG9), 0)</f>
        <v>-7.5670000000000002</v>
      </c>
      <c r="CI9" s="35">
        <v>2E-3</v>
      </c>
      <c r="CJ9" s="35">
        <v>1E-3</v>
      </c>
      <c r="CK9" s="35">
        <v>0</v>
      </c>
      <c r="CL9" s="35">
        <v>-1.4319999999999999</v>
      </c>
      <c r="CM9" s="35">
        <v>0.76900000000000002</v>
      </c>
      <c r="CN9" s="35">
        <v>0</v>
      </c>
      <c r="CO9" s="35">
        <v>-6.984</v>
      </c>
      <c r="CP9" s="35">
        <v>0</v>
      </c>
      <c r="CQ9" s="90">
        <f t="shared" ref="CQ9:CQ14" si="10">IFERROR(SUM(CI9:CP9), 0)</f>
        <v>-7.6440000000000001</v>
      </c>
      <c r="CR9" s="35">
        <v>0</v>
      </c>
      <c r="CS9" s="35">
        <v>0</v>
      </c>
      <c r="CT9" s="35">
        <v>0</v>
      </c>
      <c r="CU9" s="35">
        <v>-0.55300000000000005</v>
      </c>
      <c r="CV9" s="35">
        <v>-5.6000000000000001E-2</v>
      </c>
      <c r="CW9" s="35">
        <v>0</v>
      </c>
      <c r="CX9" s="35">
        <v>-12.926</v>
      </c>
      <c r="CY9" s="35">
        <v>0</v>
      </c>
      <c r="CZ9" s="90">
        <f t="shared" ref="CZ9:CZ14" si="11">IFERROR(SUM(CR9:CY9), 0)</f>
        <v>-13.535</v>
      </c>
      <c r="DA9" s="35">
        <v>0</v>
      </c>
      <c r="DB9" s="35">
        <v>0</v>
      </c>
      <c r="DC9" s="35">
        <v>0</v>
      </c>
      <c r="DD9" s="35">
        <v>-0.38800000000000001</v>
      </c>
      <c r="DE9" s="35">
        <v>-1.2999999999999999E-2</v>
      </c>
      <c r="DF9" s="35">
        <v>0</v>
      </c>
      <c r="DG9" s="35">
        <v>-10.66</v>
      </c>
      <c r="DH9" s="35">
        <v>0</v>
      </c>
      <c r="DI9" s="90">
        <f t="shared" ref="DI9:DI14" si="12">IFERROR(SUM(DA9:DH9), 0)</f>
        <v>-11.061</v>
      </c>
      <c r="DJ9" s="35">
        <v>0</v>
      </c>
      <c r="DK9" s="35">
        <v>0</v>
      </c>
      <c r="DL9" s="35">
        <v>0</v>
      </c>
      <c r="DM9" s="35">
        <v>-0.433</v>
      </c>
      <c r="DN9" s="35">
        <v>-1.4E-2</v>
      </c>
      <c r="DO9" s="35">
        <v>0</v>
      </c>
      <c r="DP9" s="35">
        <v>-11.071</v>
      </c>
      <c r="DQ9" s="35">
        <v>0</v>
      </c>
      <c r="DR9" s="90">
        <f t="shared" ref="DR9:DR14" si="13">IFERROR(SUM(DJ9:DQ9), 0)</f>
        <v>-11.517999999999999</v>
      </c>
      <c r="DS9" s="35">
        <v>0</v>
      </c>
      <c r="DT9" s="35">
        <v>0</v>
      </c>
      <c r="DU9" s="35">
        <v>0</v>
      </c>
      <c r="DV9" s="35">
        <v>-0.46500000000000002</v>
      </c>
      <c r="DW9" s="35">
        <v>-1.4999999999999999E-2</v>
      </c>
      <c r="DX9" s="35">
        <v>0</v>
      </c>
      <c r="DY9" s="35">
        <v>-11.513999999999999</v>
      </c>
      <c r="DZ9" s="35">
        <v>0</v>
      </c>
      <c r="EA9" s="90">
        <f t="shared" ref="EA9:EA14" si="14">IFERROR(SUM(DS9:DZ9), 0)</f>
        <v>-11.994</v>
      </c>
      <c r="EB9" s="3"/>
      <c r="EC9" s="30">
        <f t="shared" si="0"/>
        <v>0</v>
      </c>
      <c r="ED9" s="30">
        <f t="shared" si="0"/>
        <v>0</v>
      </c>
      <c r="EE9" s="30">
        <f t="shared" si="0"/>
        <v>0</v>
      </c>
      <c r="EF9" s="30">
        <f t="shared" si="0"/>
        <v>0</v>
      </c>
      <c r="EG9" s="30">
        <f t="shared" si="0"/>
        <v>0</v>
      </c>
      <c r="EH9" s="30">
        <f t="shared" si="0"/>
        <v>0</v>
      </c>
      <c r="EI9" s="30">
        <f t="shared" si="0"/>
        <v>0</v>
      </c>
      <c r="EJ9" s="30">
        <f t="shared" si="0"/>
        <v>0</v>
      </c>
      <c r="EK9" s="13"/>
      <c r="EL9" s="33" t="s">
        <v>45</v>
      </c>
      <c r="EM9" s="37" t="s">
        <v>47</v>
      </c>
      <c r="EN9" s="37" t="s">
        <v>48</v>
      </c>
      <c r="EO9" s="37" t="s">
        <v>49</v>
      </c>
      <c r="EP9" s="37" t="s">
        <v>50</v>
      </c>
      <c r="EQ9" s="37" t="s">
        <v>51</v>
      </c>
      <c r="ER9" s="37" t="s">
        <v>52</v>
      </c>
      <c r="ES9" s="37" t="s">
        <v>53</v>
      </c>
      <c r="ET9" s="37" t="s">
        <v>54</v>
      </c>
      <c r="EU9" s="38" t="s">
        <v>55</v>
      </c>
      <c r="EV9" s="9"/>
    </row>
    <row r="10" spans="1:152" s="14" customFormat="1" ht="33" customHeight="1" x14ac:dyDescent="0.3">
      <c r="A10" s="9"/>
      <c r="B10" s="33" t="s">
        <v>56</v>
      </c>
      <c r="C10" s="34" t="s">
        <v>34</v>
      </c>
      <c r="D10" s="34">
        <v>3</v>
      </c>
      <c r="E10" s="36" t="s">
        <v>57</v>
      </c>
      <c r="F10" s="35">
        <v>0</v>
      </c>
      <c r="G10" s="35">
        <v>0</v>
      </c>
      <c r="H10" s="35">
        <v>0</v>
      </c>
      <c r="I10" s="35">
        <v>0</v>
      </c>
      <c r="J10" s="35">
        <v>0</v>
      </c>
      <c r="K10" s="35">
        <v>0</v>
      </c>
      <c r="L10" s="35">
        <v>0</v>
      </c>
      <c r="M10" s="35">
        <v>0</v>
      </c>
      <c r="N10" s="90">
        <f t="shared" si="1"/>
        <v>0</v>
      </c>
      <c r="O10" s="35">
        <v>0</v>
      </c>
      <c r="P10" s="35">
        <v>0</v>
      </c>
      <c r="Q10" s="35">
        <v>0</v>
      </c>
      <c r="R10" s="35">
        <v>0</v>
      </c>
      <c r="S10" s="35">
        <v>0</v>
      </c>
      <c r="T10" s="35">
        <v>0</v>
      </c>
      <c r="U10" s="35">
        <v>0</v>
      </c>
      <c r="V10" s="35">
        <v>0</v>
      </c>
      <c r="W10" s="90">
        <f t="shared" si="2"/>
        <v>0</v>
      </c>
      <c r="X10" s="35">
        <v>0</v>
      </c>
      <c r="Y10" s="35">
        <v>0</v>
      </c>
      <c r="Z10" s="35">
        <v>0</v>
      </c>
      <c r="AA10" s="35">
        <v>0</v>
      </c>
      <c r="AB10" s="35">
        <v>0</v>
      </c>
      <c r="AC10" s="35">
        <v>0</v>
      </c>
      <c r="AD10" s="35">
        <v>0</v>
      </c>
      <c r="AE10" s="35">
        <v>0</v>
      </c>
      <c r="AF10" s="90">
        <f t="shared" si="3"/>
        <v>0</v>
      </c>
      <c r="AG10" s="35">
        <v>0</v>
      </c>
      <c r="AH10" s="35">
        <v>0</v>
      </c>
      <c r="AI10" s="35">
        <v>0</v>
      </c>
      <c r="AJ10" s="35">
        <v>0</v>
      </c>
      <c r="AK10" s="35">
        <v>0</v>
      </c>
      <c r="AL10" s="35">
        <v>0</v>
      </c>
      <c r="AM10" s="35">
        <v>0</v>
      </c>
      <c r="AN10" s="35">
        <v>0</v>
      </c>
      <c r="AO10" s="90">
        <f t="shared" si="4"/>
        <v>0</v>
      </c>
      <c r="AP10" s="35">
        <v>0</v>
      </c>
      <c r="AQ10" s="35">
        <v>0</v>
      </c>
      <c r="AR10" s="35">
        <v>0</v>
      </c>
      <c r="AS10" s="35">
        <v>0</v>
      </c>
      <c r="AT10" s="35">
        <v>0</v>
      </c>
      <c r="AU10" s="35">
        <v>0</v>
      </c>
      <c r="AV10" s="35">
        <v>0</v>
      </c>
      <c r="AW10" s="35">
        <v>0</v>
      </c>
      <c r="AX10" s="90">
        <f t="shared" si="5"/>
        <v>0</v>
      </c>
      <c r="AY10" s="35">
        <v>0</v>
      </c>
      <c r="AZ10" s="35">
        <v>0</v>
      </c>
      <c r="BA10" s="35">
        <v>0</v>
      </c>
      <c r="BB10" s="35">
        <v>0</v>
      </c>
      <c r="BC10" s="35">
        <v>0</v>
      </c>
      <c r="BD10" s="35">
        <v>0</v>
      </c>
      <c r="BE10" s="35">
        <v>-0.01</v>
      </c>
      <c r="BF10" s="35">
        <v>0</v>
      </c>
      <c r="BG10" s="90">
        <f t="shared" si="6"/>
        <v>-0.01</v>
      </c>
      <c r="BH10" s="35">
        <v>0</v>
      </c>
      <c r="BI10" s="35">
        <v>0</v>
      </c>
      <c r="BJ10" s="35">
        <v>0</v>
      </c>
      <c r="BK10" s="35">
        <v>0</v>
      </c>
      <c r="BL10" s="35">
        <v>0</v>
      </c>
      <c r="BM10" s="35">
        <v>0</v>
      </c>
      <c r="BN10" s="35">
        <v>0</v>
      </c>
      <c r="BO10" s="35">
        <v>0</v>
      </c>
      <c r="BP10" s="90">
        <f t="shared" si="7"/>
        <v>0</v>
      </c>
      <c r="BQ10" s="35">
        <v>0</v>
      </c>
      <c r="BR10" s="35">
        <v>0</v>
      </c>
      <c r="BS10" s="35">
        <v>0</v>
      </c>
      <c r="BT10" s="35">
        <v>0</v>
      </c>
      <c r="BU10" s="35">
        <v>0</v>
      </c>
      <c r="BV10" s="35">
        <v>0</v>
      </c>
      <c r="BW10" s="35">
        <v>0</v>
      </c>
      <c r="BX10" s="35">
        <v>0</v>
      </c>
      <c r="BY10" s="90">
        <f t="shared" si="8"/>
        <v>0</v>
      </c>
      <c r="BZ10" s="35">
        <v>0</v>
      </c>
      <c r="CA10" s="35">
        <v>0</v>
      </c>
      <c r="CB10" s="35">
        <v>0</v>
      </c>
      <c r="CC10" s="35">
        <v>0</v>
      </c>
      <c r="CD10" s="35">
        <v>0</v>
      </c>
      <c r="CE10" s="35">
        <v>0</v>
      </c>
      <c r="CF10" s="35">
        <v>0</v>
      </c>
      <c r="CG10" s="35">
        <v>0</v>
      </c>
      <c r="CH10" s="90">
        <f t="shared" si="9"/>
        <v>0</v>
      </c>
      <c r="CI10" s="35">
        <v>0</v>
      </c>
      <c r="CJ10" s="35">
        <v>0</v>
      </c>
      <c r="CK10" s="35">
        <v>0</v>
      </c>
      <c r="CL10" s="35">
        <v>0</v>
      </c>
      <c r="CM10" s="35">
        <v>0</v>
      </c>
      <c r="CN10" s="35">
        <v>0</v>
      </c>
      <c r="CO10" s="35">
        <v>0</v>
      </c>
      <c r="CP10" s="35">
        <v>0</v>
      </c>
      <c r="CQ10" s="90">
        <f t="shared" si="10"/>
        <v>0</v>
      </c>
      <c r="CR10" s="35">
        <v>0</v>
      </c>
      <c r="CS10" s="35">
        <v>0</v>
      </c>
      <c r="CT10" s="35">
        <v>0</v>
      </c>
      <c r="CU10" s="35">
        <v>0</v>
      </c>
      <c r="CV10" s="35">
        <v>0</v>
      </c>
      <c r="CW10" s="35">
        <v>0</v>
      </c>
      <c r="CX10" s="35">
        <v>0</v>
      </c>
      <c r="CY10" s="35">
        <v>0</v>
      </c>
      <c r="CZ10" s="90">
        <f t="shared" si="11"/>
        <v>0</v>
      </c>
      <c r="DA10" s="35">
        <v>0</v>
      </c>
      <c r="DB10" s="35">
        <v>0</v>
      </c>
      <c r="DC10" s="35">
        <v>0</v>
      </c>
      <c r="DD10" s="35">
        <v>0</v>
      </c>
      <c r="DE10" s="35">
        <v>0</v>
      </c>
      <c r="DF10" s="35">
        <v>0</v>
      </c>
      <c r="DG10" s="35">
        <v>0</v>
      </c>
      <c r="DH10" s="35">
        <v>0</v>
      </c>
      <c r="DI10" s="90">
        <f t="shared" si="12"/>
        <v>0</v>
      </c>
      <c r="DJ10" s="35">
        <v>0</v>
      </c>
      <c r="DK10" s="35">
        <v>0</v>
      </c>
      <c r="DL10" s="35">
        <v>0</v>
      </c>
      <c r="DM10" s="35">
        <v>0</v>
      </c>
      <c r="DN10" s="35">
        <v>0</v>
      </c>
      <c r="DO10" s="35">
        <v>0</v>
      </c>
      <c r="DP10" s="35">
        <v>0</v>
      </c>
      <c r="DQ10" s="35">
        <v>0</v>
      </c>
      <c r="DR10" s="90">
        <f t="shared" si="13"/>
        <v>0</v>
      </c>
      <c r="DS10" s="35">
        <v>0</v>
      </c>
      <c r="DT10" s="35">
        <v>0</v>
      </c>
      <c r="DU10" s="35">
        <v>0</v>
      </c>
      <c r="DV10" s="35">
        <v>0</v>
      </c>
      <c r="DW10" s="35">
        <v>0</v>
      </c>
      <c r="DX10" s="35">
        <v>0</v>
      </c>
      <c r="DY10" s="35">
        <v>0</v>
      </c>
      <c r="DZ10" s="35">
        <v>0</v>
      </c>
      <c r="EA10" s="90">
        <f t="shared" si="14"/>
        <v>0</v>
      </c>
      <c r="EB10" s="3"/>
      <c r="EC10" s="30">
        <f t="shared" si="0"/>
        <v>0</v>
      </c>
      <c r="ED10" s="30">
        <f t="shared" si="0"/>
        <v>0</v>
      </c>
      <c r="EE10" s="30">
        <f t="shared" si="0"/>
        <v>0</v>
      </c>
      <c r="EF10" s="30">
        <f t="shared" si="0"/>
        <v>0</v>
      </c>
      <c r="EG10" s="30">
        <f t="shared" si="0"/>
        <v>0</v>
      </c>
      <c r="EH10" s="30">
        <f t="shared" si="0"/>
        <v>0</v>
      </c>
      <c r="EI10" s="30">
        <f t="shared" si="0"/>
        <v>0</v>
      </c>
      <c r="EJ10" s="30">
        <f t="shared" si="0"/>
        <v>0</v>
      </c>
      <c r="EK10" s="13"/>
      <c r="EL10" s="33" t="s">
        <v>58</v>
      </c>
      <c r="EM10" s="37" t="s">
        <v>59</v>
      </c>
      <c r="EN10" s="37" t="s">
        <v>60</v>
      </c>
      <c r="EO10" s="37" t="s">
        <v>61</v>
      </c>
      <c r="EP10" s="37" t="s">
        <v>62</v>
      </c>
      <c r="EQ10" s="37" t="s">
        <v>63</v>
      </c>
      <c r="ER10" s="37" t="s">
        <v>64</v>
      </c>
      <c r="ES10" s="37" t="s">
        <v>65</v>
      </c>
      <c r="ET10" s="37" t="s">
        <v>66</v>
      </c>
      <c r="EU10" s="38" t="s">
        <v>67</v>
      </c>
      <c r="EV10" s="9"/>
    </row>
    <row r="11" spans="1:152" s="14" customFormat="1" ht="33" customHeight="1" x14ac:dyDescent="0.3">
      <c r="A11" s="9"/>
      <c r="B11" s="33" t="s">
        <v>68</v>
      </c>
      <c r="C11" s="34" t="s">
        <v>34</v>
      </c>
      <c r="D11" s="34">
        <v>3</v>
      </c>
      <c r="E11" s="36" t="s">
        <v>69</v>
      </c>
      <c r="F11" s="35">
        <v>19.468</v>
      </c>
      <c r="G11" s="35">
        <v>8.4359999999999999</v>
      </c>
      <c r="H11" s="35">
        <v>4.5419999999999998</v>
      </c>
      <c r="I11" s="35">
        <v>0</v>
      </c>
      <c r="J11" s="35">
        <v>0</v>
      </c>
      <c r="K11" s="35">
        <v>0</v>
      </c>
      <c r="L11" s="35">
        <v>0</v>
      </c>
      <c r="M11" s="35">
        <v>0</v>
      </c>
      <c r="N11" s="90">
        <f t="shared" si="1"/>
        <v>32.445999999999998</v>
      </c>
      <c r="O11" s="35">
        <v>24.338999999999999</v>
      </c>
      <c r="P11" s="35">
        <v>10.547000000000001</v>
      </c>
      <c r="Q11" s="35">
        <v>5.6790000000000003</v>
      </c>
      <c r="R11" s="35">
        <v>0</v>
      </c>
      <c r="S11" s="35">
        <v>0</v>
      </c>
      <c r="T11" s="35">
        <v>0</v>
      </c>
      <c r="U11" s="35">
        <v>0</v>
      </c>
      <c r="V11" s="35">
        <v>0</v>
      </c>
      <c r="W11" s="90">
        <f t="shared" si="2"/>
        <v>40.564999999999998</v>
      </c>
      <c r="X11" s="35">
        <v>20.937999999999999</v>
      </c>
      <c r="Y11" s="35">
        <v>9.0730000000000004</v>
      </c>
      <c r="Z11" s="35">
        <v>4.8860000000000001</v>
      </c>
      <c r="AA11" s="35">
        <v>0</v>
      </c>
      <c r="AB11" s="35">
        <v>0</v>
      </c>
      <c r="AC11" s="35">
        <v>0</v>
      </c>
      <c r="AD11" s="35">
        <v>0</v>
      </c>
      <c r="AE11" s="35">
        <v>0</v>
      </c>
      <c r="AF11" s="90">
        <f t="shared" si="3"/>
        <v>34.896999999999998</v>
      </c>
      <c r="AG11" s="35">
        <v>18.559000000000001</v>
      </c>
      <c r="AH11" s="35">
        <v>8.0419999999999998</v>
      </c>
      <c r="AI11" s="35">
        <v>4.33</v>
      </c>
      <c r="AJ11" s="35">
        <v>0</v>
      </c>
      <c r="AK11" s="35">
        <v>0</v>
      </c>
      <c r="AL11" s="35">
        <v>0</v>
      </c>
      <c r="AM11" s="35">
        <v>0</v>
      </c>
      <c r="AN11" s="35">
        <v>0</v>
      </c>
      <c r="AO11" s="90">
        <f t="shared" si="4"/>
        <v>30.930999999999997</v>
      </c>
      <c r="AP11" s="35">
        <v>18.207000000000001</v>
      </c>
      <c r="AQ11" s="35">
        <v>7.89</v>
      </c>
      <c r="AR11" s="35">
        <v>4.2480000000000002</v>
      </c>
      <c r="AS11" s="35">
        <v>0</v>
      </c>
      <c r="AT11" s="35">
        <v>0</v>
      </c>
      <c r="AU11" s="35">
        <v>0</v>
      </c>
      <c r="AV11" s="35">
        <v>0</v>
      </c>
      <c r="AW11" s="35">
        <v>0</v>
      </c>
      <c r="AX11" s="90">
        <f t="shared" si="5"/>
        <v>30.345000000000002</v>
      </c>
      <c r="AY11" s="35">
        <v>23.082999999999998</v>
      </c>
      <c r="AZ11" s="35">
        <v>10.044</v>
      </c>
      <c r="BA11" s="35">
        <v>4.0739999999999998</v>
      </c>
      <c r="BB11" s="35">
        <v>0</v>
      </c>
      <c r="BC11" s="35">
        <v>0</v>
      </c>
      <c r="BD11" s="35">
        <v>0</v>
      </c>
      <c r="BE11" s="35">
        <v>0</v>
      </c>
      <c r="BF11" s="35">
        <v>0</v>
      </c>
      <c r="BG11" s="90">
        <f t="shared" si="6"/>
        <v>37.200999999999993</v>
      </c>
      <c r="BH11" s="35">
        <v>15.081</v>
      </c>
      <c r="BI11" s="35">
        <v>7.0190000000000001</v>
      </c>
      <c r="BJ11" s="35">
        <v>3.9</v>
      </c>
      <c r="BK11" s="35">
        <v>0</v>
      </c>
      <c r="BL11" s="35">
        <v>0</v>
      </c>
      <c r="BM11" s="35">
        <v>0</v>
      </c>
      <c r="BN11" s="35">
        <v>0</v>
      </c>
      <c r="BO11" s="35">
        <v>0</v>
      </c>
      <c r="BP11" s="90">
        <f t="shared" si="7"/>
        <v>26</v>
      </c>
      <c r="BQ11" s="35">
        <v>17.196999999999999</v>
      </c>
      <c r="BR11" s="35">
        <v>7.9820000000000002</v>
      </c>
      <c r="BS11" s="35">
        <v>4.4349999999999996</v>
      </c>
      <c r="BT11" s="35">
        <v>0</v>
      </c>
      <c r="BU11" s="35">
        <v>0</v>
      </c>
      <c r="BV11" s="35">
        <v>0</v>
      </c>
      <c r="BW11" s="35">
        <v>0</v>
      </c>
      <c r="BX11" s="35">
        <v>0</v>
      </c>
      <c r="BY11" s="90">
        <f t="shared" si="8"/>
        <v>29.613999999999997</v>
      </c>
      <c r="BZ11" s="35">
        <v>19.922000000000001</v>
      </c>
      <c r="CA11" s="35">
        <v>9.2729999999999997</v>
      </c>
      <c r="CB11" s="35">
        <v>5.1520000000000001</v>
      </c>
      <c r="CC11" s="35">
        <v>0</v>
      </c>
      <c r="CD11" s="35">
        <v>0</v>
      </c>
      <c r="CE11" s="35">
        <v>0</v>
      </c>
      <c r="CF11" s="35">
        <v>0</v>
      </c>
      <c r="CG11" s="35">
        <v>0</v>
      </c>
      <c r="CH11" s="90">
        <f t="shared" si="9"/>
        <v>34.347000000000001</v>
      </c>
      <c r="CI11" s="35">
        <v>14.895</v>
      </c>
      <c r="CJ11" s="35">
        <v>7.3250000000000002</v>
      </c>
      <c r="CK11" s="35">
        <v>4.2409999999999997</v>
      </c>
      <c r="CL11" s="35">
        <v>0</v>
      </c>
      <c r="CM11" s="35">
        <v>0</v>
      </c>
      <c r="CN11" s="35">
        <v>0</v>
      </c>
      <c r="CO11" s="35">
        <v>0</v>
      </c>
      <c r="CP11" s="35">
        <v>0</v>
      </c>
      <c r="CQ11" s="90">
        <f t="shared" si="10"/>
        <v>26.460999999999999</v>
      </c>
      <c r="CR11" s="35">
        <v>11.467000000000001</v>
      </c>
      <c r="CS11" s="35">
        <v>5.9950000000000001</v>
      </c>
      <c r="CT11" s="35">
        <v>3.0019999999999998</v>
      </c>
      <c r="CU11" s="35">
        <v>0</v>
      </c>
      <c r="CV11" s="35">
        <v>0</v>
      </c>
      <c r="CW11" s="35">
        <v>0</v>
      </c>
      <c r="CX11" s="35">
        <v>0</v>
      </c>
      <c r="CY11" s="35">
        <v>0</v>
      </c>
      <c r="CZ11" s="90">
        <f t="shared" si="11"/>
        <v>20.463999999999999</v>
      </c>
      <c r="DA11" s="35">
        <v>30.286999999999999</v>
      </c>
      <c r="DB11" s="35">
        <v>10.884</v>
      </c>
      <c r="DC11" s="35">
        <v>5.1379999999999999</v>
      </c>
      <c r="DD11" s="35">
        <v>4.1159999999999997</v>
      </c>
      <c r="DE11" s="35">
        <v>0</v>
      </c>
      <c r="DF11" s="35">
        <v>0</v>
      </c>
      <c r="DG11" s="35">
        <v>0.61899999999999999</v>
      </c>
      <c r="DH11" s="35">
        <v>0.10299999999999999</v>
      </c>
      <c r="DI11" s="90">
        <f t="shared" si="12"/>
        <v>51.146999999999998</v>
      </c>
      <c r="DJ11" s="35">
        <v>30.707999999999998</v>
      </c>
      <c r="DK11" s="35">
        <v>11.036</v>
      </c>
      <c r="DL11" s="35">
        <v>5.2089999999999996</v>
      </c>
      <c r="DM11" s="35">
        <v>4.077</v>
      </c>
      <c r="DN11" s="35">
        <v>0</v>
      </c>
      <c r="DO11" s="35">
        <v>0</v>
      </c>
      <c r="DP11" s="35">
        <v>0.57699999999999996</v>
      </c>
      <c r="DQ11" s="35">
        <v>9.7000000000000003E-2</v>
      </c>
      <c r="DR11" s="90">
        <f t="shared" si="13"/>
        <v>51.704000000000001</v>
      </c>
      <c r="DS11" s="35">
        <v>30.024999999999999</v>
      </c>
      <c r="DT11" s="35">
        <v>10.79</v>
      </c>
      <c r="DU11" s="35">
        <v>5.0940000000000003</v>
      </c>
      <c r="DV11" s="35">
        <v>4.0599999999999996</v>
      </c>
      <c r="DW11" s="35">
        <v>0</v>
      </c>
      <c r="DX11" s="35">
        <v>0</v>
      </c>
      <c r="DY11" s="35">
        <v>0.55600000000000005</v>
      </c>
      <c r="DZ11" s="35">
        <v>9.1999999999999998E-2</v>
      </c>
      <c r="EA11" s="90">
        <f t="shared" si="14"/>
        <v>50.616999999999997</v>
      </c>
      <c r="EB11" s="3"/>
      <c r="EC11" s="30">
        <f t="shared" si="0"/>
        <v>0</v>
      </c>
      <c r="ED11" s="30">
        <f t="shared" si="0"/>
        <v>0</v>
      </c>
      <c r="EE11" s="30">
        <f t="shared" si="0"/>
        <v>0</v>
      </c>
      <c r="EF11" s="30">
        <f t="shared" si="0"/>
        <v>0</v>
      </c>
      <c r="EG11" s="30">
        <f t="shared" si="0"/>
        <v>0</v>
      </c>
      <c r="EH11" s="30">
        <f t="shared" si="0"/>
        <v>0</v>
      </c>
      <c r="EI11" s="30">
        <f t="shared" si="0"/>
        <v>0</v>
      </c>
      <c r="EJ11" s="30">
        <f t="shared" si="0"/>
        <v>0</v>
      </c>
      <c r="EK11" s="13"/>
      <c r="EL11" s="33" t="s">
        <v>68</v>
      </c>
      <c r="EM11" s="37" t="s">
        <v>70</v>
      </c>
      <c r="EN11" s="37" t="s">
        <v>71</v>
      </c>
      <c r="EO11" s="37" t="s">
        <v>72</v>
      </c>
      <c r="EP11" s="37" t="s">
        <v>73</v>
      </c>
      <c r="EQ11" s="37" t="s">
        <v>74</v>
      </c>
      <c r="ER11" s="37" t="s">
        <v>75</v>
      </c>
      <c r="ES11" s="37" t="s">
        <v>76</v>
      </c>
      <c r="ET11" s="37" t="s">
        <v>77</v>
      </c>
      <c r="EU11" s="38" t="s">
        <v>78</v>
      </c>
      <c r="EV11" s="9"/>
    </row>
    <row r="12" spans="1:152" s="14" customFormat="1" ht="33" customHeight="1" x14ac:dyDescent="0.3">
      <c r="A12" s="9"/>
      <c r="B12" s="33" t="s">
        <v>79</v>
      </c>
      <c r="C12" s="34" t="s">
        <v>34</v>
      </c>
      <c r="D12" s="34">
        <v>3</v>
      </c>
      <c r="E12" s="36" t="s">
        <v>80</v>
      </c>
      <c r="F12" s="35">
        <v>0</v>
      </c>
      <c r="G12" s="35">
        <v>0</v>
      </c>
      <c r="H12" s="35">
        <v>0</v>
      </c>
      <c r="I12" s="35">
        <v>0</v>
      </c>
      <c r="J12" s="35">
        <v>0</v>
      </c>
      <c r="K12" s="35">
        <v>0</v>
      </c>
      <c r="L12" s="35">
        <v>0</v>
      </c>
      <c r="M12" s="35">
        <v>0</v>
      </c>
      <c r="N12" s="90">
        <f t="shared" si="1"/>
        <v>0</v>
      </c>
      <c r="O12" s="35">
        <v>0</v>
      </c>
      <c r="P12" s="35">
        <v>0</v>
      </c>
      <c r="Q12" s="35">
        <v>0</v>
      </c>
      <c r="R12" s="35">
        <v>0</v>
      </c>
      <c r="S12" s="35">
        <v>0</v>
      </c>
      <c r="T12" s="35">
        <v>0</v>
      </c>
      <c r="U12" s="35">
        <v>0</v>
      </c>
      <c r="V12" s="35">
        <v>0</v>
      </c>
      <c r="W12" s="90">
        <f t="shared" si="2"/>
        <v>0</v>
      </c>
      <c r="X12" s="35">
        <v>0</v>
      </c>
      <c r="Y12" s="35">
        <v>0</v>
      </c>
      <c r="Z12" s="35">
        <v>0</v>
      </c>
      <c r="AA12" s="35">
        <v>0</v>
      </c>
      <c r="AB12" s="35">
        <v>0</v>
      </c>
      <c r="AC12" s="35">
        <v>0</v>
      </c>
      <c r="AD12" s="35">
        <v>0</v>
      </c>
      <c r="AE12" s="35">
        <v>0</v>
      </c>
      <c r="AF12" s="90">
        <f t="shared" si="3"/>
        <v>0</v>
      </c>
      <c r="AG12" s="35">
        <v>0</v>
      </c>
      <c r="AH12" s="35">
        <v>0</v>
      </c>
      <c r="AI12" s="35">
        <v>0</v>
      </c>
      <c r="AJ12" s="35">
        <v>0</v>
      </c>
      <c r="AK12" s="35">
        <v>0</v>
      </c>
      <c r="AL12" s="35">
        <v>0</v>
      </c>
      <c r="AM12" s="35">
        <v>0</v>
      </c>
      <c r="AN12" s="35">
        <v>0</v>
      </c>
      <c r="AO12" s="90">
        <f t="shared" si="4"/>
        <v>0</v>
      </c>
      <c r="AP12" s="35">
        <v>0</v>
      </c>
      <c r="AQ12" s="35">
        <v>0</v>
      </c>
      <c r="AR12" s="35">
        <v>0</v>
      </c>
      <c r="AS12" s="35">
        <v>0</v>
      </c>
      <c r="AT12" s="35">
        <v>0</v>
      </c>
      <c r="AU12" s="35">
        <v>0</v>
      </c>
      <c r="AV12" s="35">
        <v>0</v>
      </c>
      <c r="AW12" s="35">
        <v>0</v>
      </c>
      <c r="AX12" s="90">
        <f t="shared" si="5"/>
        <v>0</v>
      </c>
      <c r="AY12" s="35">
        <v>0</v>
      </c>
      <c r="AZ12" s="35">
        <v>0</v>
      </c>
      <c r="BA12" s="35">
        <v>0</v>
      </c>
      <c r="BB12" s="35">
        <v>0</v>
      </c>
      <c r="BC12" s="35">
        <v>0</v>
      </c>
      <c r="BD12" s="35">
        <v>0</v>
      </c>
      <c r="BE12" s="35">
        <v>0</v>
      </c>
      <c r="BF12" s="35">
        <v>0</v>
      </c>
      <c r="BG12" s="90">
        <f t="shared" si="6"/>
        <v>0</v>
      </c>
      <c r="BH12" s="35">
        <v>0</v>
      </c>
      <c r="BI12" s="35">
        <v>0</v>
      </c>
      <c r="BJ12" s="35">
        <v>0</v>
      </c>
      <c r="BK12" s="35">
        <v>0</v>
      </c>
      <c r="BL12" s="35">
        <v>0</v>
      </c>
      <c r="BM12" s="35">
        <v>0</v>
      </c>
      <c r="BN12" s="35">
        <v>0</v>
      </c>
      <c r="BO12" s="35">
        <v>0</v>
      </c>
      <c r="BP12" s="90">
        <f t="shared" si="7"/>
        <v>0</v>
      </c>
      <c r="BQ12" s="35">
        <v>0</v>
      </c>
      <c r="BR12" s="35">
        <v>0</v>
      </c>
      <c r="BS12" s="35">
        <v>0</v>
      </c>
      <c r="BT12" s="35">
        <v>0</v>
      </c>
      <c r="BU12" s="35">
        <v>0</v>
      </c>
      <c r="BV12" s="35">
        <v>0</v>
      </c>
      <c r="BW12" s="35">
        <v>0</v>
      </c>
      <c r="BX12" s="35">
        <v>0</v>
      </c>
      <c r="BY12" s="90">
        <f t="shared" si="8"/>
        <v>0</v>
      </c>
      <c r="BZ12" s="35">
        <v>0</v>
      </c>
      <c r="CA12" s="35">
        <v>0</v>
      </c>
      <c r="CB12" s="35">
        <v>0</v>
      </c>
      <c r="CC12" s="35">
        <v>0</v>
      </c>
      <c r="CD12" s="35">
        <v>0</v>
      </c>
      <c r="CE12" s="35">
        <v>0</v>
      </c>
      <c r="CF12" s="35">
        <v>0</v>
      </c>
      <c r="CG12" s="35">
        <v>0</v>
      </c>
      <c r="CH12" s="90">
        <f t="shared" si="9"/>
        <v>0</v>
      </c>
      <c r="CI12" s="35">
        <v>0</v>
      </c>
      <c r="CJ12" s="35">
        <v>0</v>
      </c>
      <c r="CK12" s="35">
        <v>0</v>
      </c>
      <c r="CL12" s="35">
        <v>0</v>
      </c>
      <c r="CM12" s="35">
        <v>0</v>
      </c>
      <c r="CN12" s="35">
        <v>0</v>
      </c>
      <c r="CO12" s="35">
        <v>0</v>
      </c>
      <c r="CP12" s="35">
        <v>0</v>
      </c>
      <c r="CQ12" s="90">
        <f t="shared" si="10"/>
        <v>0</v>
      </c>
      <c r="CR12" s="35">
        <v>0</v>
      </c>
      <c r="CS12" s="35">
        <v>0</v>
      </c>
      <c r="CT12" s="35">
        <v>0</v>
      </c>
      <c r="CU12" s="35">
        <v>0</v>
      </c>
      <c r="CV12" s="35">
        <v>0</v>
      </c>
      <c r="CW12" s="35">
        <v>0</v>
      </c>
      <c r="CX12" s="35">
        <v>0</v>
      </c>
      <c r="CY12" s="35">
        <v>0</v>
      </c>
      <c r="CZ12" s="90">
        <f t="shared" si="11"/>
        <v>0</v>
      </c>
      <c r="DA12" s="35">
        <v>0</v>
      </c>
      <c r="DB12" s="35">
        <v>0</v>
      </c>
      <c r="DC12" s="35">
        <v>0</v>
      </c>
      <c r="DD12" s="35">
        <v>0</v>
      </c>
      <c r="DE12" s="35">
        <v>0</v>
      </c>
      <c r="DF12" s="35">
        <v>0</v>
      </c>
      <c r="DG12" s="35">
        <v>0</v>
      </c>
      <c r="DH12" s="35">
        <v>0</v>
      </c>
      <c r="DI12" s="90">
        <f t="shared" si="12"/>
        <v>0</v>
      </c>
      <c r="DJ12" s="35">
        <v>0</v>
      </c>
      <c r="DK12" s="35">
        <v>0</v>
      </c>
      <c r="DL12" s="35">
        <v>0</v>
      </c>
      <c r="DM12" s="35">
        <v>0</v>
      </c>
      <c r="DN12" s="35">
        <v>0</v>
      </c>
      <c r="DO12" s="35">
        <v>0</v>
      </c>
      <c r="DP12" s="35">
        <v>0</v>
      </c>
      <c r="DQ12" s="35">
        <v>0.50700000000000001</v>
      </c>
      <c r="DR12" s="90">
        <f t="shared" si="13"/>
        <v>0.50700000000000001</v>
      </c>
      <c r="DS12" s="35">
        <v>0</v>
      </c>
      <c r="DT12" s="35">
        <v>0</v>
      </c>
      <c r="DU12" s="35">
        <v>0</v>
      </c>
      <c r="DV12" s="35">
        <v>0</v>
      </c>
      <c r="DW12" s="35">
        <v>0</v>
      </c>
      <c r="DX12" s="35">
        <v>0</v>
      </c>
      <c r="DY12" s="35">
        <v>0</v>
      </c>
      <c r="DZ12" s="35">
        <v>0</v>
      </c>
      <c r="EA12" s="90">
        <f t="shared" si="14"/>
        <v>0</v>
      </c>
      <c r="EB12" s="3"/>
      <c r="EC12" s="30">
        <f t="shared" si="0"/>
        <v>0</v>
      </c>
      <c r="ED12" s="30">
        <f t="shared" si="0"/>
        <v>0</v>
      </c>
      <c r="EE12" s="30">
        <f t="shared" si="0"/>
        <v>0</v>
      </c>
      <c r="EF12" s="30">
        <f t="shared" si="0"/>
        <v>0</v>
      </c>
      <c r="EG12" s="30">
        <f t="shared" si="0"/>
        <v>0</v>
      </c>
      <c r="EH12" s="30">
        <f t="shared" si="0"/>
        <v>0</v>
      </c>
      <c r="EI12" s="30">
        <f t="shared" si="0"/>
        <v>0</v>
      </c>
      <c r="EJ12" s="30">
        <f t="shared" si="0"/>
        <v>0</v>
      </c>
      <c r="EK12" s="13"/>
      <c r="EL12" s="33" t="s">
        <v>79</v>
      </c>
      <c r="EM12" s="37" t="s">
        <v>81</v>
      </c>
      <c r="EN12" s="37" t="s">
        <v>82</v>
      </c>
      <c r="EO12" s="37" t="s">
        <v>83</v>
      </c>
      <c r="EP12" s="37" t="s">
        <v>84</v>
      </c>
      <c r="EQ12" s="37" t="s">
        <v>85</v>
      </c>
      <c r="ER12" s="37" t="s">
        <v>86</v>
      </c>
      <c r="ES12" s="37" t="s">
        <v>87</v>
      </c>
      <c r="ET12" s="37" t="s">
        <v>88</v>
      </c>
      <c r="EU12" s="38" t="s">
        <v>89</v>
      </c>
      <c r="EV12" s="9"/>
    </row>
    <row r="13" spans="1:152" s="14" customFormat="1" ht="33" customHeight="1" x14ac:dyDescent="0.3">
      <c r="A13" s="9"/>
      <c r="B13" s="33" t="s">
        <v>90</v>
      </c>
      <c r="C13" s="34" t="s">
        <v>34</v>
      </c>
      <c r="D13" s="34">
        <v>3</v>
      </c>
      <c r="E13" s="36" t="s">
        <v>91</v>
      </c>
      <c r="F13" s="35">
        <v>12.093999999999999</v>
      </c>
      <c r="G13" s="35">
        <v>4.8769999999999998</v>
      </c>
      <c r="H13" s="35">
        <v>2.536</v>
      </c>
      <c r="I13" s="35">
        <v>27.494</v>
      </c>
      <c r="J13" s="35">
        <v>0.152</v>
      </c>
      <c r="K13" s="35">
        <v>3.3490000000000002</v>
      </c>
      <c r="L13" s="35">
        <v>5.3479999999999999</v>
      </c>
      <c r="M13" s="35">
        <v>3.1429999999999998</v>
      </c>
      <c r="N13" s="90">
        <f t="shared" si="1"/>
        <v>58.993000000000009</v>
      </c>
      <c r="O13" s="35">
        <v>14.478999999999999</v>
      </c>
      <c r="P13" s="35">
        <v>6.0609999999999999</v>
      </c>
      <c r="Q13" s="35">
        <v>3.3170000000000002</v>
      </c>
      <c r="R13" s="35">
        <v>28.225999999999999</v>
      </c>
      <c r="S13" s="35">
        <v>1.55</v>
      </c>
      <c r="T13" s="35">
        <v>4.5510000000000002</v>
      </c>
      <c r="U13" s="35">
        <v>4.9749999999999996</v>
      </c>
      <c r="V13" s="35">
        <v>3.4380000000000002</v>
      </c>
      <c r="W13" s="90">
        <f t="shared" si="2"/>
        <v>66.596999999999994</v>
      </c>
      <c r="X13" s="35">
        <v>12.728</v>
      </c>
      <c r="Y13" s="35">
        <v>5.3470000000000004</v>
      </c>
      <c r="Z13" s="35">
        <v>2.9409999999999998</v>
      </c>
      <c r="AA13" s="169">
        <v>27.2</v>
      </c>
      <c r="AB13" s="35">
        <v>1.7310000000000001</v>
      </c>
      <c r="AC13" s="35">
        <v>4.9219999999999997</v>
      </c>
      <c r="AD13" s="35">
        <v>4.8150000000000004</v>
      </c>
      <c r="AE13" s="35">
        <v>3.3370000000000002</v>
      </c>
      <c r="AF13" s="90">
        <f t="shared" si="3"/>
        <v>63.020999999999994</v>
      </c>
      <c r="AG13" s="35">
        <v>13.823</v>
      </c>
      <c r="AH13" s="35">
        <v>5.6749999999999998</v>
      </c>
      <c r="AI13" s="35">
        <v>3.0169999999999999</v>
      </c>
      <c r="AJ13" s="35">
        <v>27.35</v>
      </c>
      <c r="AK13" s="35">
        <v>1.248</v>
      </c>
      <c r="AL13" s="35">
        <v>4.1639999999999997</v>
      </c>
      <c r="AM13" s="35">
        <v>5.4059999999999997</v>
      </c>
      <c r="AN13" s="35">
        <v>3.0209999999999999</v>
      </c>
      <c r="AO13" s="90">
        <f t="shared" si="4"/>
        <v>63.704000000000001</v>
      </c>
      <c r="AP13" s="35">
        <v>14.494999999999999</v>
      </c>
      <c r="AQ13" s="35">
        <v>5.9370000000000003</v>
      </c>
      <c r="AR13" s="35">
        <v>3.145</v>
      </c>
      <c r="AS13" s="35">
        <v>24.814</v>
      </c>
      <c r="AT13" s="35">
        <v>1.1200000000000001</v>
      </c>
      <c r="AU13" s="35">
        <v>5.782</v>
      </c>
      <c r="AV13" s="35">
        <v>5.641</v>
      </c>
      <c r="AW13" s="35">
        <v>3.2709999999999999</v>
      </c>
      <c r="AX13" s="90">
        <f t="shared" si="5"/>
        <v>64.204999999999984</v>
      </c>
      <c r="AY13" s="35">
        <v>17.341999999999999</v>
      </c>
      <c r="AZ13" s="35">
        <v>5.7709999999999999</v>
      </c>
      <c r="BA13" s="35">
        <v>3.2450000000000001</v>
      </c>
      <c r="BB13" s="35">
        <v>27.61</v>
      </c>
      <c r="BC13" s="35">
        <v>1.3680000000000001</v>
      </c>
      <c r="BD13" s="35">
        <v>5.4969999999999999</v>
      </c>
      <c r="BE13" s="35">
        <v>6.9589999999999996</v>
      </c>
      <c r="BF13" s="35">
        <v>3.738</v>
      </c>
      <c r="BG13" s="90">
        <f t="shared" si="6"/>
        <v>71.53</v>
      </c>
      <c r="BH13" s="35">
        <v>18.823</v>
      </c>
      <c r="BI13" s="35">
        <v>4.6040000000000001</v>
      </c>
      <c r="BJ13" s="35">
        <v>1.964</v>
      </c>
      <c r="BK13" s="35">
        <v>28.268999999999998</v>
      </c>
      <c r="BL13" s="35">
        <v>1.4350000000000001</v>
      </c>
      <c r="BM13" s="35">
        <v>4.6660000000000004</v>
      </c>
      <c r="BN13" s="35">
        <v>10.029999999999999</v>
      </c>
      <c r="BO13" s="35">
        <v>4.3079999999999998</v>
      </c>
      <c r="BP13" s="90">
        <f t="shared" si="7"/>
        <v>74.09899999999999</v>
      </c>
      <c r="BQ13" s="35">
        <v>17.37</v>
      </c>
      <c r="BR13" s="35">
        <v>5.12</v>
      </c>
      <c r="BS13" s="35">
        <v>2.145</v>
      </c>
      <c r="BT13" s="35">
        <v>29.545000000000002</v>
      </c>
      <c r="BU13" s="35">
        <v>1.6279999999999999</v>
      </c>
      <c r="BV13" s="35">
        <v>5.0789999999999997</v>
      </c>
      <c r="BW13" s="35">
        <v>9.2780000000000005</v>
      </c>
      <c r="BX13" s="35">
        <v>4.9950000000000001</v>
      </c>
      <c r="BY13" s="90">
        <f t="shared" si="8"/>
        <v>75.160000000000011</v>
      </c>
      <c r="BZ13" s="35">
        <v>16.184999999999999</v>
      </c>
      <c r="CA13" s="35">
        <v>5.5540000000000003</v>
      </c>
      <c r="CB13" s="35">
        <v>2.6840000000000002</v>
      </c>
      <c r="CC13" s="35">
        <v>31.949000000000002</v>
      </c>
      <c r="CD13" s="35">
        <v>1.4039999999999999</v>
      </c>
      <c r="CE13" s="35">
        <v>5.2329999999999997</v>
      </c>
      <c r="CF13" s="35">
        <v>8.9320000000000004</v>
      </c>
      <c r="CG13" s="35">
        <v>4.2450000000000001</v>
      </c>
      <c r="CH13" s="90">
        <f t="shared" si="9"/>
        <v>76.185999999999993</v>
      </c>
      <c r="CI13" s="35">
        <v>22.532</v>
      </c>
      <c r="CJ13" s="35">
        <v>5.3150000000000004</v>
      </c>
      <c r="CK13" s="35">
        <v>4.649</v>
      </c>
      <c r="CL13" s="35">
        <v>37.119</v>
      </c>
      <c r="CM13" s="35">
        <v>1.7030000000000001</v>
      </c>
      <c r="CN13" s="35">
        <v>4.7389999999999999</v>
      </c>
      <c r="CO13" s="35">
        <v>9.3710000000000004</v>
      </c>
      <c r="CP13" s="35">
        <v>4.2809999999999997</v>
      </c>
      <c r="CQ13" s="90">
        <f t="shared" si="10"/>
        <v>89.709000000000017</v>
      </c>
      <c r="CR13" s="35">
        <v>18.494</v>
      </c>
      <c r="CS13" s="35">
        <v>6.11</v>
      </c>
      <c r="CT13" s="35">
        <v>2.9780000000000002</v>
      </c>
      <c r="CU13" s="35">
        <v>34.776000000000003</v>
      </c>
      <c r="CV13" s="35">
        <v>1.8260000000000001</v>
      </c>
      <c r="CW13" s="35">
        <v>5.12</v>
      </c>
      <c r="CX13" s="35">
        <v>11.159000000000001</v>
      </c>
      <c r="CY13" s="35">
        <v>4.3220000000000001</v>
      </c>
      <c r="CZ13" s="90">
        <f t="shared" si="11"/>
        <v>84.785000000000011</v>
      </c>
      <c r="DA13" s="35">
        <v>20.783000000000001</v>
      </c>
      <c r="DB13" s="35">
        <v>7.069</v>
      </c>
      <c r="DC13" s="35">
        <v>3.802</v>
      </c>
      <c r="DD13" s="35">
        <v>37.281999999999996</v>
      </c>
      <c r="DE13" s="35">
        <v>1.893</v>
      </c>
      <c r="DF13" s="35">
        <v>6.3239999999999998</v>
      </c>
      <c r="DG13" s="35">
        <v>9.4540000000000006</v>
      </c>
      <c r="DH13" s="35">
        <v>4.8879999999999999</v>
      </c>
      <c r="DI13" s="90">
        <f t="shared" si="12"/>
        <v>91.495000000000005</v>
      </c>
      <c r="DJ13" s="35">
        <v>21.367000000000001</v>
      </c>
      <c r="DK13" s="35">
        <v>7.2670000000000003</v>
      </c>
      <c r="DL13" s="35">
        <v>3.9079999999999999</v>
      </c>
      <c r="DM13" s="35">
        <v>38.335999999999999</v>
      </c>
      <c r="DN13" s="35">
        <v>1.946</v>
      </c>
      <c r="DO13" s="35">
        <v>6.5019999999999998</v>
      </c>
      <c r="DP13" s="35">
        <v>9.7200000000000006</v>
      </c>
      <c r="DQ13" s="35">
        <v>5.0250000000000004</v>
      </c>
      <c r="DR13" s="90">
        <f t="shared" si="13"/>
        <v>94.070999999999998</v>
      </c>
      <c r="DS13" s="35">
        <v>22.210999999999999</v>
      </c>
      <c r="DT13" s="35">
        <v>7.5540000000000003</v>
      </c>
      <c r="DU13" s="35">
        <v>4.0620000000000003</v>
      </c>
      <c r="DV13" s="35">
        <v>39.848999999999997</v>
      </c>
      <c r="DW13" s="35">
        <v>2.0230000000000001</v>
      </c>
      <c r="DX13" s="35">
        <v>6.758</v>
      </c>
      <c r="DY13" s="35">
        <v>10.103</v>
      </c>
      <c r="DZ13" s="35">
        <v>5.2240000000000002</v>
      </c>
      <c r="EA13" s="90">
        <f t="shared" si="14"/>
        <v>97.783999999999978</v>
      </c>
      <c r="EB13" s="3"/>
      <c r="EC13" s="30">
        <f t="shared" si="0"/>
        <v>0</v>
      </c>
      <c r="ED13" s="30">
        <f t="shared" si="0"/>
        <v>0</v>
      </c>
      <c r="EE13" s="30">
        <f t="shared" si="0"/>
        <v>0</v>
      </c>
      <c r="EF13" s="30">
        <f t="shared" si="0"/>
        <v>0</v>
      </c>
      <c r="EG13" s="30">
        <f t="shared" si="0"/>
        <v>0</v>
      </c>
      <c r="EH13" s="30">
        <f t="shared" si="0"/>
        <v>0</v>
      </c>
      <c r="EI13" s="30">
        <f t="shared" si="0"/>
        <v>0</v>
      </c>
      <c r="EJ13" s="30">
        <f t="shared" si="0"/>
        <v>0</v>
      </c>
      <c r="EK13" s="13"/>
      <c r="EL13" s="33" t="s">
        <v>90</v>
      </c>
      <c r="EM13" s="37" t="s">
        <v>92</v>
      </c>
      <c r="EN13" s="37" t="s">
        <v>93</v>
      </c>
      <c r="EO13" s="37" t="s">
        <v>94</v>
      </c>
      <c r="EP13" s="37" t="s">
        <v>95</v>
      </c>
      <c r="EQ13" s="37" t="s">
        <v>96</v>
      </c>
      <c r="ER13" s="37" t="s">
        <v>97</v>
      </c>
      <c r="ES13" s="37" t="s">
        <v>98</v>
      </c>
      <c r="ET13" s="37" t="s">
        <v>99</v>
      </c>
      <c r="EU13" s="38" t="s">
        <v>100</v>
      </c>
      <c r="EV13" s="9"/>
    </row>
    <row r="14" spans="1:152" s="14" customFormat="1" ht="33" customHeight="1" thickBot="1" x14ac:dyDescent="0.35">
      <c r="A14" s="9"/>
      <c r="B14" s="39" t="s">
        <v>101</v>
      </c>
      <c r="C14" s="40" t="s">
        <v>34</v>
      </c>
      <c r="D14" s="40">
        <v>3</v>
      </c>
      <c r="E14" s="42" t="s">
        <v>102</v>
      </c>
      <c r="F14" s="41">
        <v>0.09</v>
      </c>
      <c r="G14" s="41">
        <v>0</v>
      </c>
      <c r="H14" s="41">
        <v>0</v>
      </c>
      <c r="I14" s="41">
        <v>10.356999999999999</v>
      </c>
      <c r="J14" s="41">
        <v>0</v>
      </c>
      <c r="K14" s="41">
        <v>0</v>
      </c>
      <c r="L14" s="41">
        <v>0.73299999999999998</v>
      </c>
      <c r="M14" s="41">
        <v>2E-3</v>
      </c>
      <c r="N14" s="91">
        <f t="shared" si="1"/>
        <v>11.182</v>
      </c>
      <c r="O14" s="41">
        <v>7.0000000000000007E-2</v>
      </c>
      <c r="P14" s="41">
        <v>1.6E-2</v>
      </c>
      <c r="Q14" s="41">
        <v>1.0999999999999999E-2</v>
      </c>
      <c r="R14" s="41">
        <v>10.358000000000001</v>
      </c>
      <c r="S14" s="41">
        <v>0</v>
      </c>
      <c r="T14" s="41">
        <v>0</v>
      </c>
      <c r="U14" s="41">
        <v>0.71899999999999997</v>
      </c>
      <c r="V14" s="41">
        <v>3.0000000000000001E-3</v>
      </c>
      <c r="W14" s="91">
        <f t="shared" si="2"/>
        <v>11.177</v>
      </c>
      <c r="X14" s="41">
        <v>4.9000000000000002E-2</v>
      </c>
      <c r="Y14" s="41">
        <v>1.0999999999999999E-2</v>
      </c>
      <c r="Z14" s="41">
        <v>7.0000000000000001E-3</v>
      </c>
      <c r="AA14" s="41">
        <v>10.4</v>
      </c>
      <c r="AB14" s="41">
        <v>0</v>
      </c>
      <c r="AC14" s="41">
        <v>0</v>
      </c>
      <c r="AD14" s="41">
        <v>0.73599999999999999</v>
      </c>
      <c r="AE14" s="41">
        <v>3.0000000000000001E-3</v>
      </c>
      <c r="AF14" s="91">
        <f t="shared" si="3"/>
        <v>11.206000000000001</v>
      </c>
      <c r="AG14" s="41">
        <v>0.03</v>
      </c>
      <c r="AH14" s="41">
        <v>7.0000000000000001E-3</v>
      </c>
      <c r="AI14" s="41">
        <v>4.0000000000000001E-3</v>
      </c>
      <c r="AJ14" s="41">
        <v>7.1310000000000002</v>
      </c>
      <c r="AK14" s="41">
        <v>0</v>
      </c>
      <c r="AL14" s="41">
        <v>0</v>
      </c>
      <c r="AM14" s="41">
        <v>0.78</v>
      </c>
      <c r="AN14" s="41">
        <v>1E-3</v>
      </c>
      <c r="AO14" s="91">
        <f t="shared" si="4"/>
        <v>7.9530000000000012</v>
      </c>
      <c r="AP14" s="41">
        <v>0</v>
      </c>
      <c r="AQ14" s="41">
        <v>0</v>
      </c>
      <c r="AR14" s="41">
        <v>0</v>
      </c>
      <c r="AS14" s="41">
        <v>5.7690000000000001</v>
      </c>
      <c r="AT14" s="41">
        <v>0</v>
      </c>
      <c r="AU14" s="41">
        <v>0</v>
      </c>
      <c r="AV14" s="41">
        <v>0.6</v>
      </c>
      <c r="AW14" s="41">
        <v>0</v>
      </c>
      <c r="AX14" s="91">
        <f t="shared" si="5"/>
        <v>6.3689999999999998</v>
      </c>
      <c r="AY14" s="41">
        <v>8.5999999999999993E-2</v>
      </c>
      <c r="AZ14" s="41">
        <v>0.02</v>
      </c>
      <c r="BA14" s="41">
        <v>1.2999999999999999E-2</v>
      </c>
      <c r="BB14" s="41">
        <v>10.6</v>
      </c>
      <c r="BC14" s="41">
        <v>0</v>
      </c>
      <c r="BD14" s="41">
        <v>1.2999999999999999E-2</v>
      </c>
      <c r="BE14" s="41">
        <v>0.59</v>
      </c>
      <c r="BF14" s="41">
        <v>1.2E-2</v>
      </c>
      <c r="BG14" s="91">
        <f t="shared" si="6"/>
        <v>11.334</v>
      </c>
      <c r="BH14" s="41">
        <v>0</v>
      </c>
      <c r="BI14" s="41">
        <v>0</v>
      </c>
      <c r="BJ14" s="41">
        <v>0</v>
      </c>
      <c r="BK14" s="41">
        <v>9.3699999999999992</v>
      </c>
      <c r="BL14" s="41">
        <v>0</v>
      </c>
      <c r="BM14" s="41">
        <v>0</v>
      </c>
      <c r="BN14" s="41">
        <v>0.53700000000000003</v>
      </c>
      <c r="BO14" s="41">
        <v>0</v>
      </c>
      <c r="BP14" s="91">
        <f t="shared" si="7"/>
        <v>9.907</v>
      </c>
      <c r="BQ14" s="41">
        <v>6.2E-2</v>
      </c>
      <c r="BR14" s="41">
        <v>1.4999999999999999E-2</v>
      </c>
      <c r="BS14" s="41">
        <v>5.0000000000000001E-3</v>
      </c>
      <c r="BT14" s="41">
        <v>6.4550000000000001</v>
      </c>
      <c r="BU14" s="41">
        <v>1E-3</v>
      </c>
      <c r="BV14" s="41">
        <v>0</v>
      </c>
      <c r="BW14" s="41">
        <v>0.33400000000000002</v>
      </c>
      <c r="BX14" s="41">
        <v>0</v>
      </c>
      <c r="BY14" s="91">
        <f t="shared" si="8"/>
        <v>6.8719999999999999</v>
      </c>
      <c r="BZ14" s="41">
        <v>5.6000000000000001E-2</v>
      </c>
      <c r="CA14" s="41">
        <v>1.4E-2</v>
      </c>
      <c r="CB14" s="41">
        <v>5.0000000000000001E-3</v>
      </c>
      <c r="CC14" s="41">
        <v>6.0490000000000004</v>
      </c>
      <c r="CD14" s="41">
        <v>0</v>
      </c>
      <c r="CE14" s="41">
        <v>0</v>
      </c>
      <c r="CF14" s="41">
        <v>0.375</v>
      </c>
      <c r="CG14" s="41">
        <v>1E-3</v>
      </c>
      <c r="CH14" s="91">
        <f t="shared" si="9"/>
        <v>6.5000000000000009</v>
      </c>
      <c r="CI14" s="41">
        <v>5.8999999999999997E-2</v>
      </c>
      <c r="CJ14" s="41">
        <v>1.4999999999999999E-2</v>
      </c>
      <c r="CK14" s="41">
        <v>5.0000000000000001E-3</v>
      </c>
      <c r="CL14" s="41">
        <v>8.0739999999999998</v>
      </c>
      <c r="CM14" s="41">
        <v>0</v>
      </c>
      <c r="CN14" s="41">
        <v>4.0000000000000001E-3</v>
      </c>
      <c r="CO14" s="41">
        <v>0.63300000000000001</v>
      </c>
      <c r="CP14" s="41">
        <v>3.0000000000000001E-3</v>
      </c>
      <c r="CQ14" s="91">
        <f t="shared" si="10"/>
        <v>8.7929999999999993</v>
      </c>
      <c r="CR14" s="41">
        <v>0</v>
      </c>
      <c r="CS14" s="41">
        <v>0</v>
      </c>
      <c r="CT14" s="41">
        <v>0</v>
      </c>
      <c r="CU14" s="41">
        <v>7.8520000000000003</v>
      </c>
      <c r="CV14" s="41">
        <v>0</v>
      </c>
      <c r="CW14" s="41">
        <v>0</v>
      </c>
      <c r="CX14" s="41">
        <v>0.57899999999999996</v>
      </c>
      <c r="CY14" s="41">
        <v>-7.0000000000000001E-3</v>
      </c>
      <c r="CZ14" s="91">
        <f t="shared" si="11"/>
        <v>8.4240000000000013</v>
      </c>
      <c r="DA14" s="41">
        <v>0</v>
      </c>
      <c r="DB14" s="41">
        <v>0</v>
      </c>
      <c r="DC14" s="41">
        <v>0</v>
      </c>
      <c r="DD14" s="41">
        <v>14.757</v>
      </c>
      <c r="DE14" s="41">
        <v>0</v>
      </c>
      <c r="DF14" s="41">
        <v>0</v>
      </c>
      <c r="DG14" s="41">
        <v>0.83899999999999997</v>
      </c>
      <c r="DH14" s="41">
        <v>0</v>
      </c>
      <c r="DI14" s="91">
        <f t="shared" si="12"/>
        <v>15.596</v>
      </c>
      <c r="DJ14" s="41">
        <v>0</v>
      </c>
      <c r="DK14" s="41">
        <v>0</v>
      </c>
      <c r="DL14" s="41">
        <v>0</v>
      </c>
      <c r="DM14" s="41">
        <v>15.638</v>
      </c>
      <c r="DN14" s="41">
        <v>0</v>
      </c>
      <c r="DO14" s="41">
        <v>0</v>
      </c>
      <c r="DP14" s="41">
        <v>0.88900000000000001</v>
      </c>
      <c r="DQ14" s="41">
        <v>0</v>
      </c>
      <c r="DR14" s="91">
        <f t="shared" si="13"/>
        <v>16.527000000000001</v>
      </c>
      <c r="DS14" s="41">
        <v>0</v>
      </c>
      <c r="DT14" s="41">
        <v>0</v>
      </c>
      <c r="DU14" s="41">
        <v>0</v>
      </c>
      <c r="DV14" s="41">
        <v>16.081</v>
      </c>
      <c r="DW14" s="41">
        <v>0</v>
      </c>
      <c r="DX14" s="41">
        <v>0</v>
      </c>
      <c r="DY14" s="41">
        <v>0.91500000000000004</v>
      </c>
      <c r="DZ14" s="41">
        <v>0</v>
      </c>
      <c r="EA14" s="91">
        <f t="shared" si="14"/>
        <v>16.995999999999999</v>
      </c>
      <c r="EB14" s="43"/>
      <c r="EC14" s="30">
        <f t="shared" si="0"/>
        <v>0</v>
      </c>
      <c r="ED14" s="30">
        <f t="shared" si="0"/>
        <v>0</v>
      </c>
      <c r="EE14" s="30">
        <f t="shared" si="0"/>
        <v>0</v>
      </c>
      <c r="EF14" s="30">
        <f t="shared" si="0"/>
        <v>0</v>
      </c>
      <c r="EG14" s="30">
        <f t="shared" si="0"/>
        <v>0</v>
      </c>
      <c r="EH14" s="30">
        <f t="shared" si="0"/>
        <v>0</v>
      </c>
      <c r="EI14" s="30">
        <f t="shared" si="0"/>
        <v>0</v>
      </c>
      <c r="EJ14" s="30">
        <f t="shared" si="0"/>
        <v>0</v>
      </c>
      <c r="EK14" s="13"/>
      <c r="EL14" s="39" t="s">
        <v>101</v>
      </c>
      <c r="EM14" s="44" t="s">
        <v>103</v>
      </c>
      <c r="EN14" s="44" t="s">
        <v>104</v>
      </c>
      <c r="EO14" s="44" t="s">
        <v>105</v>
      </c>
      <c r="EP14" s="44" t="s">
        <v>106</v>
      </c>
      <c r="EQ14" s="44" t="s">
        <v>107</v>
      </c>
      <c r="ER14" s="44" t="s">
        <v>108</v>
      </c>
      <c r="ES14" s="44" t="s">
        <v>109</v>
      </c>
      <c r="ET14" s="44" t="s">
        <v>110</v>
      </c>
      <c r="EU14" s="45" t="s">
        <v>111</v>
      </c>
      <c r="EV14" s="9"/>
    </row>
    <row r="15" spans="1:152" s="14" customFormat="1" ht="15" customHeight="1" thickBot="1" x14ac:dyDescent="0.35">
      <c r="A15" s="9"/>
      <c r="B15" s="46"/>
      <c r="C15" s="46"/>
      <c r="D15" s="46"/>
      <c r="E15" s="16"/>
      <c r="F15" s="46"/>
      <c r="G15" s="46"/>
      <c r="H15" s="46"/>
      <c r="I15" s="46"/>
      <c r="J15" s="47"/>
      <c r="K15" s="47"/>
      <c r="L15" s="47"/>
      <c r="M15" s="47"/>
      <c r="N15" s="47"/>
      <c r="O15" s="46"/>
      <c r="P15" s="46"/>
      <c r="Q15" s="46"/>
      <c r="R15" s="46"/>
      <c r="S15" s="47"/>
      <c r="T15" s="47"/>
      <c r="U15" s="47"/>
      <c r="V15" s="47"/>
      <c r="W15" s="47"/>
      <c r="X15" s="46"/>
      <c r="Y15" s="46"/>
      <c r="Z15" s="46"/>
      <c r="AA15" s="46"/>
      <c r="AB15" s="47"/>
      <c r="AC15" s="47"/>
      <c r="AD15" s="47"/>
      <c r="AE15" s="47"/>
      <c r="AF15" s="47"/>
      <c r="AG15" s="46"/>
      <c r="AH15" s="46"/>
      <c r="AI15" s="46"/>
      <c r="AJ15" s="46"/>
      <c r="AK15" s="47"/>
      <c r="AL15" s="47"/>
      <c r="AM15" s="47"/>
      <c r="AN15" s="47"/>
      <c r="AO15" s="47"/>
      <c r="AP15" s="46"/>
      <c r="AQ15" s="46"/>
      <c r="AR15" s="46"/>
      <c r="AS15" s="46"/>
      <c r="AT15" s="47"/>
      <c r="AU15" s="47"/>
      <c r="AV15" s="47"/>
      <c r="AW15" s="47"/>
      <c r="AX15" s="47"/>
      <c r="AY15" s="46"/>
      <c r="AZ15" s="46"/>
      <c r="BA15" s="46"/>
      <c r="BB15" s="46"/>
      <c r="BC15" s="47"/>
      <c r="BD15" s="47"/>
      <c r="BE15" s="47"/>
      <c r="BF15" s="47"/>
      <c r="BG15" s="47"/>
      <c r="BH15" s="46"/>
      <c r="BI15" s="46"/>
      <c r="BJ15" s="46"/>
      <c r="BK15" s="46"/>
      <c r="BL15" s="47"/>
      <c r="BM15" s="47"/>
      <c r="BN15" s="47"/>
      <c r="BO15" s="47"/>
      <c r="BP15" s="47"/>
      <c r="BQ15" s="46"/>
      <c r="BR15" s="46"/>
      <c r="BS15" s="46"/>
      <c r="BT15" s="46"/>
      <c r="BU15" s="47"/>
      <c r="BV15" s="47"/>
      <c r="BW15" s="47"/>
      <c r="BX15" s="47"/>
      <c r="BY15" s="47"/>
      <c r="BZ15" s="46"/>
      <c r="CA15" s="46"/>
      <c r="CB15" s="46"/>
      <c r="CC15" s="46"/>
      <c r="CD15" s="47"/>
      <c r="CE15" s="47"/>
      <c r="CF15" s="47"/>
      <c r="CG15" s="47"/>
      <c r="CH15" s="47"/>
      <c r="CI15" s="46"/>
      <c r="CJ15" s="46"/>
      <c r="CK15" s="46"/>
      <c r="CL15" s="46"/>
      <c r="CM15" s="47"/>
      <c r="CN15" s="47"/>
      <c r="CO15" s="47"/>
      <c r="CP15" s="47"/>
      <c r="CQ15" s="47"/>
      <c r="CR15" s="46"/>
      <c r="CS15" s="46"/>
      <c r="CT15" s="46"/>
      <c r="CU15" s="46"/>
      <c r="CV15" s="47"/>
      <c r="CW15" s="47"/>
      <c r="CX15" s="47"/>
      <c r="CY15" s="47"/>
      <c r="CZ15" s="47"/>
      <c r="DA15" s="46"/>
      <c r="DB15" s="46"/>
      <c r="DC15" s="46"/>
      <c r="DD15" s="46"/>
      <c r="DE15" s="47"/>
      <c r="DF15" s="47"/>
      <c r="DG15" s="47"/>
      <c r="DH15" s="47"/>
      <c r="DI15" s="47"/>
      <c r="DJ15" s="46"/>
      <c r="DK15" s="46"/>
      <c r="DL15" s="46"/>
      <c r="DM15" s="46"/>
      <c r="DN15" s="47"/>
      <c r="DO15" s="47"/>
      <c r="DP15" s="47"/>
      <c r="DQ15" s="47"/>
      <c r="DR15" s="47"/>
      <c r="DS15" s="46"/>
      <c r="DT15" s="46"/>
      <c r="DU15" s="46"/>
      <c r="DV15" s="46"/>
      <c r="DW15" s="47"/>
      <c r="DX15" s="47"/>
      <c r="DY15" s="47"/>
      <c r="DZ15" s="47"/>
      <c r="EA15" s="47"/>
      <c r="EB15" s="17"/>
      <c r="EC15" s="48"/>
      <c r="ED15" s="48"/>
      <c r="EE15" s="48"/>
      <c r="EF15" s="48"/>
      <c r="EG15" s="48"/>
      <c r="EH15" s="48"/>
      <c r="EI15" s="48"/>
      <c r="EJ15" s="48"/>
      <c r="EK15" s="13"/>
      <c r="EL15" s="46"/>
      <c r="EM15" s="46"/>
      <c r="EN15" s="46"/>
      <c r="EO15" s="46"/>
      <c r="EP15" s="46"/>
      <c r="EQ15" s="47"/>
      <c r="ER15" s="47"/>
      <c r="ES15" s="47"/>
      <c r="ET15" s="47"/>
      <c r="EU15" s="47"/>
      <c r="EV15" s="9"/>
    </row>
    <row r="16" spans="1:152" s="14" customFormat="1" ht="21" customHeight="1" thickBot="1" x14ac:dyDescent="0.35">
      <c r="A16" s="9"/>
      <c r="B16" s="54" t="s">
        <v>112</v>
      </c>
      <c r="C16" s="20"/>
      <c r="D16" s="20"/>
      <c r="E16" s="16"/>
      <c r="F16" s="21"/>
      <c r="G16" s="21"/>
      <c r="H16" s="21"/>
      <c r="I16" s="21"/>
      <c r="J16" s="22"/>
      <c r="K16" s="22"/>
      <c r="L16" s="22"/>
      <c r="M16" s="23"/>
      <c r="N16" s="23"/>
      <c r="O16" s="21"/>
      <c r="P16" s="21"/>
      <c r="Q16" s="21"/>
      <c r="R16" s="21"/>
      <c r="S16" s="22"/>
      <c r="T16" s="22"/>
      <c r="U16" s="22"/>
      <c r="V16" s="23"/>
      <c r="W16" s="23"/>
      <c r="X16" s="21"/>
      <c r="Y16" s="21"/>
      <c r="Z16" s="21"/>
      <c r="AA16" s="21"/>
      <c r="AB16" s="22"/>
      <c r="AC16" s="22"/>
      <c r="AD16" s="22"/>
      <c r="AE16" s="23"/>
      <c r="AF16" s="23"/>
      <c r="AG16" s="21"/>
      <c r="AH16" s="21"/>
      <c r="AI16" s="21"/>
      <c r="AJ16" s="21"/>
      <c r="AK16" s="22"/>
      <c r="AL16" s="22"/>
      <c r="AM16" s="22"/>
      <c r="AN16" s="23"/>
      <c r="AO16" s="23"/>
      <c r="AP16" s="21"/>
      <c r="AQ16" s="21"/>
      <c r="AR16" s="21"/>
      <c r="AS16" s="21"/>
      <c r="AT16" s="22"/>
      <c r="AU16" s="22"/>
      <c r="AV16" s="22"/>
      <c r="AW16" s="23"/>
      <c r="AX16" s="23"/>
      <c r="AY16" s="21"/>
      <c r="AZ16" s="21"/>
      <c r="BA16" s="21"/>
      <c r="BB16" s="21"/>
      <c r="BC16" s="22"/>
      <c r="BD16" s="22"/>
      <c r="BE16" s="22"/>
      <c r="BF16" s="23"/>
      <c r="BG16" s="23"/>
      <c r="BH16" s="21"/>
      <c r="BI16" s="21"/>
      <c r="BJ16" s="21"/>
      <c r="BK16" s="21"/>
      <c r="BL16" s="22"/>
      <c r="BM16" s="22"/>
      <c r="BN16" s="22"/>
      <c r="BO16" s="23"/>
      <c r="BP16" s="23"/>
      <c r="BQ16" s="21"/>
      <c r="BR16" s="21"/>
      <c r="BS16" s="21"/>
      <c r="BT16" s="21"/>
      <c r="BU16" s="22"/>
      <c r="BV16" s="22"/>
      <c r="BW16" s="22"/>
      <c r="BX16" s="23"/>
      <c r="BY16" s="23"/>
      <c r="BZ16" s="21"/>
      <c r="CA16" s="21"/>
      <c r="CB16" s="21"/>
      <c r="CC16" s="21"/>
      <c r="CD16" s="22"/>
      <c r="CE16" s="22"/>
      <c r="CF16" s="22"/>
      <c r="CG16" s="23"/>
      <c r="CH16" s="23"/>
      <c r="CI16" s="21"/>
      <c r="CJ16" s="21"/>
      <c r="CK16" s="21"/>
      <c r="CL16" s="21"/>
      <c r="CM16" s="22"/>
      <c r="CN16" s="22"/>
      <c r="CO16" s="22"/>
      <c r="CP16" s="23"/>
      <c r="CQ16" s="23"/>
      <c r="CR16" s="21"/>
      <c r="CS16" s="21"/>
      <c r="CT16" s="21"/>
      <c r="CU16" s="21"/>
      <c r="CV16" s="22"/>
      <c r="CW16" s="22"/>
      <c r="CX16" s="22"/>
      <c r="CY16" s="23"/>
      <c r="CZ16" s="23"/>
      <c r="DA16" s="21"/>
      <c r="DB16" s="21"/>
      <c r="DC16" s="21"/>
      <c r="DD16" s="21"/>
      <c r="DE16" s="22"/>
      <c r="DF16" s="22"/>
      <c r="DG16" s="22"/>
      <c r="DH16" s="23"/>
      <c r="DI16" s="23"/>
      <c r="DJ16" s="21"/>
      <c r="DK16" s="21"/>
      <c r="DL16" s="21"/>
      <c r="DM16" s="21"/>
      <c r="DN16" s="22"/>
      <c r="DO16" s="22"/>
      <c r="DP16" s="22"/>
      <c r="DQ16" s="23"/>
      <c r="DR16" s="23"/>
      <c r="DS16" s="21"/>
      <c r="DT16" s="21"/>
      <c r="DU16" s="21"/>
      <c r="DV16" s="21"/>
      <c r="DW16" s="22"/>
      <c r="DX16" s="22"/>
      <c r="DY16" s="22"/>
      <c r="DZ16" s="23"/>
      <c r="EA16" s="23"/>
      <c r="EB16" s="11"/>
      <c r="EC16" s="48"/>
      <c r="ED16" s="48"/>
      <c r="EE16" s="48"/>
      <c r="EF16" s="48"/>
      <c r="EG16" s="48"/>
      <c r="EH16" s="48"/>
      <c r="EI16" s="48"/>
      <c r="EJ16" s="48"/>
      <c r="EK16" s="13"/>
      <c r="EL16" s="25" t="s">
        <v>112</v>
      </c>
      <c r="EM16" s="21"/>
      <c r="EN16" s="21"/>
      <c r="EO16" s="21"/>
      <c r="EP16" s="21"/>
      <c r="EQ16" s="22"/>
      <c r="ER16" s="22"/>
      <c r="ES16" s="22"/>
      <c r="ET16" s="23"/>
      <c r="EU16" s="23"/>
      <c r="EV16" s="9"/>
    </row>
    <row r="17" spans="1:152" s="14" customFormat="1" ht="39" x14ac:dyDescent="0.3">
      <c r="A17" s="9"/>
      <c r="B17" s="120" t="s">
        <v>113</v>
      </c>
      <c r="C17" s="121" t="s">
        <v>34</v>
      </c>
      <c r="D17" s="121">
        <v>3</v>
      </c>
      <c r="E17" s="122" t="s">
        <v>114</v>
      </c>
      <c r="F17" s="123"/>
      <c r="G17" s="123"/>
      <c r="H17" s="123"/>
      <c r="I17" s="123"/>
      <c r="J17" s="123"/>
      <c r="K17" s="123"/>
      <c r="L17" s="134">
        <v>3.3410000000000002</v>
      </c>
      <c r="M17" s="123"/>
      <c r="N17" s="124">
        <f>IFERROR(SUM(L17), 0)</f>
        <v>3.3410000000000002</v>
      </c>
      <c r="O17" s="123"/>
      <c r="P17" s="123"/>
      <c r="Q17" s="123"/>
      <c r="R17" s="123"/>
      <c r="S17" s="123"/>
      <c r="T17" s="123"/>
      <c r="U17" s="134">
        <v>4.7549999999999999</v>
      </c>
      <c r="V17" s="123"/>
      <c r="W17" s="124">
        <f>IFERROR(SUM(U17), 0)</f>
        <v>4.7549999999999999</v>
      </c>
      <c r="X17" s="123"/>
      <c r="Y17" s="123"/>
      <c r="Z17" s="123"/>
      <c r="AA17" s="123"/>
      <c r="AB17" s="123"/>
      <c r="AC17" s="123"/>
      <c r="AD17" s="134">
        <v>6.2320000000000002</v>
      </c>
      <c r="AE17" s="123"/>
      <c r="AF17" s="124">
        <f>IFERROR(SUM(AD17), 0)</f>
        <v>6.2320000000000002</v>
      </c>
      <c r="AG17" s="123"/>
      <c r="AH17" s="123"/>
      <c r="AI17" s="123"/>
      <c r="AJ17" s="123"/>
      <c r="AK17" s="123"/>
      <c r="AL17" s="123"/>
      <c r="AM17" s="134">
        <v>5.2930000000000001</v>
      </c>
      <c r="AN17" s="123"/>
      <c r="AO17" s="124">
        <f>IFERROR(SUM(AM17), 0)</f>
        <v>5.2930000000000001</v>
      </c>
      <c r="AP17" s="123"/>
      <c r="AQ17" s="123"/>
      <c r="AR17" s="123"/>
      <c r="AS17" s="123"/>
      <c r="AT17" s="123"/>
      <c r="AU17" s="123"/>
      <c r="AV17" s="134">
        <v>4.8810000000000002</v>
      </c>
      <c r="AW17" s="123"/>
      <c r="AX17" s="124">
        <f>IFERROR(SUM(AV17), 0)</f>
        <v>4.8810000000000002</v>
      </c>
      <c r="AY17" s="123"/>
      <c r="AZ17" s="123"/>
      <c r="BA17" s="123"/>
      <c r="BB17" s="123"/>
      <c r="BC17" s="123"/>
      <c r="BD17" s="123"/>
      <c r="BE17" s="134">
        <v>5.8879999999999999</v>
      </c>
      <c r="BF17" s="123"/>
      <c r="BG17" s="124">
        <f>IFERROR(SUM(BE17), 0)</f>
        <v>5.8879999999999999</v>
      </c>
      <c r="BH17" s="123"/>
      <c r="BI17" s="123"/>
      <c r="BJ17" s="123"/>
      <c r="BK17" s="123"/>
      <c r="BL17" s="123"/>
      <c r="BM17" s="123"/>
      <c r="BN17" s="134">
        <v>7.1539999999999999</v>
      </c>
      <c r="BO17" s="123"/>
      <c r="BP17" s="124">
        <f>IFERROR(SUM(BN17), 0)</f>
        <v>7.1539999999999999</v>
      </c>
      <c r="BQ17" s="123"/>
      <c r="BR17" s="123"/>
      <c r="BS17" s="123"/>
      <c r="BT17" s="123"/>
      <c r="BU17" s="123"/>
      <c r="BV17" s="123"/>
      <c r="BW17" s="134">
        <v>6.7210000000000001</v>
      </c>
      <c r="BX17" s="123"/>
      <c r="BY17" s="124">
        <f>IFERROR(SUM(BW17), 0)</f>
        <v>6.7210000000000001</v>
      </c>
      <c r="BZ17" s="123"/>
      <c r="CA17" s="123"/>
      <c r="CB17" s="123"/>
      <c r="CC17" s="123"/>
      <c r="CD17" s="123"/>
      <c r="CE17" s="123"/>
      <c r="CF17" s="134">
        <v>7.6869999999999994</v>
      </c>
      <c r="CG17" s="123"/>
      <c r="CH17" s="124">
        <f>IFERROR(SUM(CF17), 0)</f>
        <v>7.6869999999999994</v>
      </c>
      <c r="CI17" s="123"/>
      <c r="CJ17" s="123"/>
      <c r="CK17" s="123"/>
      <c r="CL17" s="123"/>
      <c r="CM17" s="123"/>
      <c r="CN17" s="123"/>
      <c r="CO17" s="134">
        <v>6.5750000000000002</v>
      </c>
      <c r="CP17" s="123"/>
      <c r="CQ17" s="124">
        <f>IFERROR(SUM(CO17), 0)</f>
        <v>6.5750000000000002</v>
      </c>
      <c r="CR17" s="123"/>
      <c r="CS17" s="123"/>
      <c r="CT17" s="123"/>
      <c r="CU17" s="123"/>
      <c r="CV17" s="123"/>
      <c r="CW17" s="123"/>
      <c r="CX17" s="134">
        <v>6.3239999999999998</v>
      </c>
      <c r="CY17" s="123"/>
      <c r="CZ17" s="124">
        <f>IFERROR(SUM(CX17), 0)</f>
        <v>6.3239999999999998</v>
      </c>
      <c r="DA17" s="123"/>
      <c r="DB17" s="123"/>
      <c r="DC17" s="123"/>
      <c r="DD17" s="123"/>
      <c r="DE17" s="123"/>
      <c r="DF17" s="123"/>
      <c r="DG17" s="134">
        <v>6.8159999999999989</v>
      </c>
      <c r="DH17" s="123"/>
      <c r="DI17" s="124">
        <f>IFERROR(SUM(DG17), 0)</f>
        <v>6.8159999999999989</v>
      </c>
      <c r="DJ17" s="123"/>
      <c r="DK17" s="123"/>
      <c r="DL17" s="123"/>
      <c r="DM17" s="123"/>
      <c r="DN17" s="123"/>
      <c r="DO17" s="123"/>
      <c r="DP17" s="134">
        <v>7.016</v>
      </c>
      <c r="DQ17" s="123"/>
      <c r="DR17" s="124">
        <f>IFERROR(SUM(DP17), 0)</f>
        <v>7.016</v>
      </c>
      <c r="DS17" s="123"/>
      <c r="DT17" s="123"/>
      <c r="DU17" s="123"/>
      <c r="DV17" s="123"/>
      <c r="DW17" s="123"/>
      <c r="DX17" s="123"/>
      <c r="DY17" s="134">
        <v>7.218</v>
      </c>
      <c r="DZ17" s="123"/>
      <c r="EA17" s="124">
        <f>IFERROR(SUM(DY17), 0)</f>
        <v>7.218</v>
      </c>
      <c r="EB17" s="11"/>
      <c r="EC17" s="30">
        <f t="shared" ref="EC17:EJ17" si="15" xml:space="preserve"> IF( ISNUMBER(F17), 0, 1 )</f>
        <v>1</v>
      </c>
      <c r="ED17" s="30">
        <f t="shared" si="15"/>
        <v>1</v>
      </c>
      <c r="EE17" s="30">
        <f t="shared" si="15"/>
        <v>1</v>
      </c>
      <c r="EF17" s="30">
        <f t="shared" si="15"/>
        <v>1</v>
      </c>
      <c r="EG17" s="30">
        <f t="shared" si="15"/>
        <v>1</v>
      </c>
      <c r="EH17" s="30">
        <f t="shared" si="15"/>
        <v>1</v>
      </c>
      <c r="EI17" s="30">
        <f t="shared" si="15"/>
        <v>0</v>
      </c>
      <c r="EJ17" s="30">
        <f t="shared" si="15"/>
        <v>1</v>
      </c>
      <c r="EK17" s="13"/>
      <c r="EL17" s="26" t="s">
        <v>113</v>
      </c>
      <c r="EM17" s="49"/>
      <c r="EN17" s="49"/>
      <c r="EO17" s="49"/>
      <c r="EP17" s="49"/>
      <c r="EQ17" s="49"/>
      <c r="ER17" s="49"/>
      <c r="ES17" s="49" t="s">
        <v>115</v>
      </c>
      <c r="ET17" s="49"/>
      <c r="EU17" s="50"/>
      <c r="EV17" s="9"/>
    </row>
    <row r="18" spans="1:152" ht="16" thickBot="1" x14ac:dyDescent="0.35">
      <c r="B18" s="133" t="s">
        <v>116</v>
      </c>
      <c r="C18" s="131"/>
      <c r="D18" s="131"/>
      <c r="E18" s="132"/>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row>
    <row r="19" spans="1:152" ht="16" thickBot="1" x14ac:dyDescent="0.35">
      <c r="B19" s="125" t="s">
        <v>117</v>
      </c>
      <c r="C19" s="126" t="s">
        <v>34</v>
      </c>
      <c r="D19" s="126"/>
      <c r="E19" s="127"/>
      <c r="F19" s="128"/>
      <c r="G19" s="128"/>
      <c r="H19" s="128"/>
      <c r="I19" s="128"/>
      <c r="J19" s="128"/>
      <c r="K19" s="128"/>
      <c r="L19" s="129">
        <v>0.38700000000000001</v>
      </c>
      <c r="M19" s="128"/>
      <c r="N19" s="124">
        <f>IFERROR(SUM(L19), 0)</f>
        <v>0.38700000000000001</v>
      </c>
      <c r="O19" s="128"/>
      <c r="P19" s="128"/>
      <c r="Q19" s="128"/>
      <c r="R19" s="128"/>
      <c r="S19" s="128"/>
      <c r="T19" s="128"/>
      <c r="U19" s="129">
        <v>2.0030000000000001</v>
      </c>
      <c r="V19" s="128"/>
      <c r="W19" s="124">
        <f>IFERROR(SUM(U19), 0)</f>
        <v>2.0030000000000001</v>
      </c>
      <c r="X19" s="128"/>
      <c r="Y19" s="128"/>
      <c r="Z19" s="128"/>
      <c r="AA19" s="128"/>
      <c r="AB19" s="128"/>
      <c r="AC19" s="128"/>
      <c r="AD19" s="129">
        <v>2.3180000000000001</v>
      </c>
      <c r="AE19" s="128"/>
      <c r="AF19" s="124">
        <f>IFERROR(SUM(AD19), 0)</f>
        <v>2.3180000000000001</v>
      </c>
      <c r="AG19" s="128"/>
      <c r="AH19" s="128"/>
      <c r="AI19" s="128"/>
      <c r="AJ19" s="128"/>
      <c r="AK19" s="128"/>
      <c r="AL19" s="128"/>
      <c r="AM19" s="129">
        <v>1.7989999999999999</v>
      </c>
      <c r="AN19" s="128"/>
      <c r="AO19" s="124">
        <f>IFERROR(SUM(AM19), 0)</f>
        <v>1.7989999999999999</v>
      </c>
      <c r="AP19" s="128"/>
      <c r="AQ19" s="128"/>
      <c r="AR19" s="128"/>
      <c r="AS19" s="128"/>
      <c r="AT19" s="128"/>
      <c r="AU19" s="128"/>
      <c r="AV19" s="129">
        <v>1.7390000000000001</v>
      </c>
      <c r="AW19" s="128"/>
      <c r="AX19" s="124">
        <f>IFERROR(SUM(AV19), 0)</f>
        <v>1.7390000000000001</v>
      </c>
      <c r="AY19" s="128"/>
      <c r="AZ19" s="128"/>
      <c r="BA19" s="128"/>
      <c r="BB19" s="128"/>
      <c r="BC19" s="128"/>
      <c r="BD19" s="128"/>
      <c r="BE19" s="129">
        <v>2.415</v>
      </c>
      <c r="BF19" s="128"/>
      <c r="BG19" s="124">
        <f>IFERROR(SUM(BE19), 0)</f>
        <v>2.415</v>
      </c>
      <c r="BH19" s="128"/>
      <c r="BI19" s="128"/>
      <c r="BJ19" s="128"/>
      <c r="BK19" s="128"/>
      <c r="BL19" s="128"/>
      <c r="BM19" s="128"/>
      <c r="BN19" s="129">
        <v>2.75</v>
      </c>
      <c r="BO19" s="128"/>
      <c r="BP19" s="124">
        <f>IFERROR(SUM(BN19), 0)</f>
        <v>2.75</v>
      </c>
      <c r="BQ19" s="128"/>
      <c r="BR19" s="128"/>
      <c r="BS19" s="128"/>
      <c r="BT19" s="128"/>
      <c r="BU19" s="128"/>
      <c r="BV19" s="128"/>
      <c r="BW19" s="129">
        <v>2.7250000000000001</v>
      </c>
      <c r="BX19" s="128"/>
      <c r="BY19" s="124">
        <f>IFERROR(SUM(BW19), 0)</f>
        <v>2.7250000000000001</v>
      </c>
      <c r="BZ19" s="128"/>
      <c r="CA19" s="128"/>
      <c r="CB19" s="128"/>
      <c r="CC19" s="128"/>
      <c r="CD19" s="128"/>
      <c r="CE19" s="128"/>
      <c r="CF19" s="129">
        <v>2.7269999999999999</v>
      </c>
      <c r="CG19" s="128"/>
      <c r="CH19" s="124">
        <f>IFERROR(SUM(CF19), 0)</f>
        <v>2.7269999999999999</v>
      </c>
      <c r="CI19" s="128"/>
      <c r="CJ19" s="128"/>
      <c r="CK19" s="128"/>
      <c r="CL19" s="128"/>
      <c r="CM19" s="128"/>
      <c r="CN19" s="128"/>
      <c r="CO19" s="129">
        <v>3.3660000000000001</v>
      </c>
      <c r="CP19" s="128"/>
      <c r="CQ19" s="124">
        <f>IFERROR(SUM(CO19), 0)</f>
        <v>3.3660000000000001</v>
      </c>
      <c r="CR19" s="128"/>
      <c r="CS19" s="128"/>
      <c r="CT19" s="128"/>
      <c r="CU19" s="128"/>
      <c r="CV19" s="128"/>
      <c r="CW19" s="128"/>
      <c r="CX19" s="129">
        <v>3.0569999999999999</v>
      </c>
      <c r="CY19" s="128"/>
      <c r="CZ19" s="124">
        <f>IFERROR(SUM(CX19), 0)</f>
        <v>3.0569999999999999</v>
      </c>
      <c r="DA19" s="128"/>
      <c r="DB19" s="128"/>
      <c r="DC19" s="128"/>
      <c r="DD19" s="128"/>
      <c r="DE19" s="128"/>
      <c r="DF19" s="128"/>
      <c r="DG19" s="129">
        <v>2.6629999999999998</v>
      </c>
      <c r="DH19" s="128"/>
      <c r="DI19" s="124">
        <f>IFERROR(SUM(DG19), 0)</f>
        <v>2.6629999999999998</v>
      </c>
      <c r="DJ19" s="128"/>
      <c r="DK19" s="128"/>
      <c r="DL19" s="128"/>
      <c r="DM19" s="128"/>
      <c r="DN19" s="128"/>
      <c r="DO19" s="128"/>
      <c r="DP19" s="129">
        <v>2.7050000000000001</v>
      </c>
      <c r="DQ19" s="128"/>
      <c r="DR19" s="124">
        <f>IFERROR(SUM(DP19), 0)</f>
        <v>2.7050000000000001</v>
      </c>
      <c r="DS19" s="128"/>
      <c r="DT19" s="128"/>
      <c r="DU19" s="128"/>
      <c r="DV19" s="128"/>
      <c r="DW19" s="128"/>
      <c r="DX19" s="128"/>
      <c r="DY19" s="129">
        <v>2.8010000000000002</v>
      </c>
      <c r="DZ19" s="128"/>
      <c r="EA19" s="124">
        <f>IFERROR(SUM(DY19), 0)</f>
        <v>2.8010000000000002</v>
      </c>
    </row>
    <row r="20" spans="1:152" x14ac:dyDescent="0.3">
      <c r="B20" s="26" t="s">
        <v>118</v>
      </c>
      <c r="C20" s="27" t="s">
        <v>34</v>
      </c>
      <c r="D20" s="27"/>
      <c r="E20" s="29"/>
      <c r="F20" s="55"/>
      <c r="G20" s="55"/>
      <c r="H20" s="55"/>
      <c r="I20" s="55"/>
      <c r="J20" s="55"/>
      <c r="K20" s="55"/>
      <c r="L20" s="28">
        <v>2.9540000000000002</v>
      </c>
      <c r="M20" s="55"/>
      <c r="N20" s="124">
        <f>IFERROR(SUM(L20), 0)</f>
        <v>2.9540000000000002</v>
      </c>
      <c r="O20" s="55"/>
      <c r="P20" s="55"/>
      <c r="Q20" s="55"/>
      <c r="R20" s="55"/>
      <c r="S20" s="55"/>
      <c r="T20" s="55"/>
      <c r="U20" s="28">
        <v>2.7519999999999998</v>
      </c>
      <c r="V20" s="55"/>
      <c r="W20" s="124">
        <f>IFERROR(SUM(U20), 0)</f>
        <v>2.7519999999999998</v>
      </c>
      <c r="X20" s="55"/>
      <c r="Y20" s="55"/>
      <c r="Z20" s="55"/>
      <c r="AA20" s="55"/>
      <c r="AB20" s="55"/>
      <c r="AC20" s="55"/>
      <c r="AD20" s="28">
        <v>3.9140000000000001</v>
      </c>
      <c r="AE20" s="55"/>
      <c r="AF20" s="124">
        <f>IFERROR(SUM(AD20), 0)</f>
        <v>3.9140000000000001</v>
      </c>
      <c r="AG20" s="55"/>
      <c r="AH20" s="55"/>
      <c r="AI20" s="55"/>
      <c r="AJ20" s="55"/>
      <c r="AK20" s="55"/>
      <c r="AL20" s="55"/>
      <c r="AM20" s="28">
        <v>3.4940000000000002</v>
      </c>
      <c r="AN20" s="55"/>
      <c r="AO20" s="124">
        <f>IFERROR(SUM(AM20), 0)</f>
        <v>3.4940000000000002</v>
      </c>
      <c r="AP20" s="55"/>
      <c r="AQ20" s="55"/>
      <c r="AR20" s="55"/>
      <c r="AS20" s="55"/>
      <c r="AT20" s="55"/>
      <c r="AU20" s="55"/>
      <c r="AV20" s="28">
        <v>3.1419999999999999</v>
      </c>
      <c r="AW20" s="55"/>
      <c r="AX20" s="124">
        <f>IFERROR(SUM(AV20), 0)</f>
        <v>3.1419999999999999</v>
      </c>
      <c r="AY20" s="55"/>
      <c r="AZ20" s="55"/>
      <c r="BA20" s="55"/>
      <c r="BB20" s="55"/>
      <c r="BC20" s="55"/>
      <c r="BD20" s="55"/>
      <c r="BE20" s="28">
        <v>3.4729999999999999</v>
      </c>
      <c r="BF20" s="55"/>
      <c r="BG20" s="124">
        <f>IFERROR(SUM(BE20), 0)</f>
        <v>3.4729999999999999</v>
      </c>
      <c r="BH20" s="55"/>
      <c r="BI20" s="55"/>
      <c r="BJ20" s="55"/>
      <c r="BK20" s="55"/>
      <c r="BL20" s="55"/>
      <c r="BM20" s="55"/>
      <c r="BN20" s="28">
        <v>4.4039999999999999</v>
      </c>
      <c r="BO20" s="55"/>
      <c r="BP20" s="124">
        <f>IFERROR(SUM(BN20), 0)</f>
        <v>4.4039999999999999</v>
      </c>
      <c r="BQ20" s="55"/>
      <c r="BR20" s="55"/>
      <c r="BS20" s="55"/>
      <c r="BT20" s="55"/>
      <c r="BU20" s="55"/>
      <c r="BV20" s="55"/>
      <c r="BW20" s="28">
        <v>3.996</v>
      </c>
      <c r="BX20" s="55"/>
      <c r="BY20" s="124">
        <f>IFERROR(SUM(BW20), 0)</f>
        <v>3.996</v>
      </c>
      <c r="BZ20" s="55"/>
      <c r="CA20" s="55"/>
      <c r="CB20" s="55"/>
      <c r="CC20" s="55"/>
      <c r="CD20" s="55"/>
      <c r="CE20" s="55"/>
      <c r="CF20" s="28">
        <v>4.96</v>
      </c>
      <c r="CG20" s="55"/>
      <c r="CH20" s="124">
        <f>IFERROR(SUM(CF20), 0)</f>
        <v>4.96</v>
      </c>
      <c r="CI20" s="55"/>
      <c r="CJ20" s="55"/>
      <c r="CK20" s="55"/>
      <c r="CL20" s="55"/>
      <c r="CM20" s="55"/>
      <c r="CN20" s="55"/>
      <c r="CO20" s="28">
        <v>3.2090000000000001</v>
      </c>
      <c r="CP20" s="55"/>
      <c r="CQ20" s="124">
        <f>IFERROR(SUM(CO20), 0)</f>
        <v>3.2090000000000001</v>
      </c>
      <c r="CR20" s="55"/>
      <c r="CS20" s="55"/>
      <c r="CT20" s="55"/>
      <c r="CU20" s="55"/>
      <c r="CV20" s="55"/>
      <c r="CW20" s="55"/>
      <c r="CX20" s="28">
        <v>3.2669999999999999</v>
      </c>
      <c r="CY20" s="55"/>
      <c r="CZ20" s="124">
        <f>IFERROR(SUM(CX20), 0)</f>
        <v>3.2669999999999999</v>
      </c>
      <c r="DA20" s="55"/>
      <c r="DB20" s="55"/>
      <c r="DC20" s="55"/>
      <c r="DD20" s="55"/>
      <c r="DE20" s="55"/>
      <c r="DF20" s="55"/>
      <c r="DG20" s="28">
        <v>4.1529999999999996</v>
      </c>
      <c r="DH20" s="55"/>
      <c r="DI20" s="124">
        <f>IFERROR(SUM(DG20), 0)</f>
        <v>4.1529999999999996</v>
      </c>
      <c r="DJ20" s="55"/>
      <c r="DK20" s="55"/>
      <c r="DL20" s="55"/>
      <c r="DM20" s="55"/>
      <c r="DN20" s="55"/>
      <c r="DO20" s="55"/>
      <c r="DP20" s="28">
        <v>4.3109999999999999</v>
      </c>
      <c r="DQ20" s="55"/>
      <c r="DR20" s="124">
        <f>IFERROR(SUM(DP20), 0)</f>
        <v>4.3109999999999999</v>
      </c>
      <c r="DS20" s="55"/>
      <c r="DT20" s="55"/>
      <c r="DU20" s="55"/>
      <c r="DV20" s="55"/>
      <c r="DW20" s="55"/>
      <c r="DX20" s="55"/>
      <c r="DY20" s="28">
        <v>4.4169999999999998</v>
      </c>
      <c r="DZ20" s="55"/>
      <c r="EA20" s="124">
        <f>IFERROR(SUM(DY20), 0)</f>
        <v>4.4169999999999998</v>
      </c>
    </row>
  </sheetData>
  <mergeCells count="83">
    <mergeCell ref="DS2:EA2"/>
    <mergeCell ref="B1:N1"/>
    <mergeCell ref="EL1:EU1"/>
    <mergeCell ref="B2:N2"/>
    <mergeCell ref="O2:W2"/>
    <mergeCell ref="X2:AF2"/>
    <mergeCell ref="AG2:AO2"/>
    <mergeCell ref="AP2:AX2"/>
    <mergeCell ref="AY2:BG2"/>
    <mergeCell ref="BH2:BP2"/>
    <mergeCell ref="BQ2:BY2"/>
    <mergeCell ref="CR3:CZ3"/>
    <mergeCell ref="EL2:EV2"/>
    <mergeCell ref="B3:B5"/>
    <mergeCell ref="C3:C5"/>
    <mergeCell ref="D3:D5"/>
    <mergeCell ref="E3:E5"/>
    <mergeCell ref="F3:N3"/>
    <mergeCell ref="O3:W3"/>
    <mergeCell ref="X3:AF3"/>
    <mergeCell ref="AG3:AO3"/>
    <mergeCell ref="AP3:AX3"/>
    <mergeCell ref="BZ2:CH2"/>
    <mergeCell ref="CI2:CQ2"/>
    <mergeCell ref="CR2:CZ2"/>
    <mergeCell ref="DA2:DI2"/>
    <mergeCell ref="DJ2:DR2"/>
    <mergeCell ref="AY3:BG3"/>
    <mergeCell ref="BH3:BP3"/>
    <mergeCell ref="BQ3:BY3"/>
    <mergeCell ref="BZ3:CH3"/>
    <mergeCell ref="CI3:CQ3"/>
    <mergeCell ref="F4:J4"/>
    <mergeCell ref="K4:M4"/>
    <mergeCell ref="N4:N5"/>
    <mergeCell ref="O4:S4"/>
    <mergeCell ref="T4:V4"/>
    <mergeCell ref="DA3:DI3"/>
    <mergeCell ref="DJ3:DR3"/>
    <mergeCell ref="DS3:EA3"/>
    <mergeCell ref="EL3:EL5"/>
    <mergeCell ref="EM3:EU3"/>
    <mergeCell ref="DX4:DZ4"/>
    <mergeCell ref="DF4:DH4"/>
    <mergeCell ref="DI4:DI5"/>
    <mergeCell ref="DJ4:DN4"/>
    <mergeCell ref="DO4:DQ4"/>
    <mergeCell ref="DR4:DR5"/>
    <mergeCell ref="DS4:DW4"/>
    <mergeCell ref="EA4:EA5"/>
    <mergeCell ref="EM4:EQ4"/>
    <mergeCell ref="ER4:ET4"/>
    <mergeCell ref="EU4:EU5"/>
    <mergeCell ref="BD4:BF4"/>
    <mergeCell ref="W4:W5"/>
    <mergeCell ref="X4:AB4"/>
    <mergeCell ref="AC4:AE4"/>
    <mergeCell ref="AF4:AF5"/>
    <mergeCell ref="AG4:AK4"/>
    <mergeCell ref="AL4:AN4"/>
    <mergeCell ref="AO4:AO5"/>
    <mergeCell ref="AP4:AT4"/>
    <mergeCell ref="AU4:AW4"/>
    <mergeCell ref="AX4:AX5"/>
    <mergeCell ref="AY4:BC4"/>
    <mergeCell ref="CN4:CP4"/>
    <mergeCell ref="BG4:BG5"/>
    <mergeCell ref="BH4:BL4"/>
    <mergeCell ref="BM4:BO4"/>
    <mergeCell ref="BP4:BP5"/>
    <mergeCell ref="BQ4:BU4"/>
    <mergeCell ref="BV4:BX4"/>
    <mergeCell ref="BY4:BY5"/>
    <mergeCell ref="BZ4:CD4"/>
    <mergeCell ref="CE4:CG4"/>
    <mergeCell ref="CH4:CH5"/>
    <mergeCell ref="CI4:CM4"/>
    <mergeCell ref="EC6:EJ6"/>
    <mergeCell ref="CQ4:CQ5"/>
    <mergeCell ref="CR4:CV4"/>
    <mergeCell ref="CW4:CY4"/>
    <mergeCell ref="CZ4:CZ5"/>
    <mergeCell ref="DA4:DE4"/>
  </mergeCells>
  <pageMargins left="0.7" right="0.7" top="0.75" bottom="0.75" header="0.3" footer="0.3"/>
  <pageSetup paperSize="8" scale="68" fitToHeight="0" orientation="portrait"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3924B-11EA-4E9E-A7CC-42CBEA390D1F}">
  <sheetPr>
    <pageSetUpPr fitToPage="1"/>
  </sheetPr>
  <dimension ref="B1:EE27"/>
  <sheetViews>
    <sheetView showGridLines="0" topLeftCell="AN1" zoomScale="70" zoomScaleNormal="70" zoomScaleSheetLayoutView="100" workbookViewId="0">
      <selection activeCell="AT8" sqref="AT8"/>
    </sheetView>
  </sheetViews>
  <sheetFormatPr defaultColWidth="9" defaultRowHeight="14.5" x14ac:dyDescent="0.35"/>
  <cols>
    <col min="1" max="1" width="1.58203125" style="61" customWidth="1"/>
    <col min="2" max="2" width="36.08203125" style="61" customWidth="1"/>
    <col min="3" max="4" width="10.5" style="68" customWidth="1"/>
    <col min="5" max="5" width="10.5" style="69" customWidth="1"/>
    <col min="6" max="77" width="10.5" style="61" customWidth="1"/>
    <col min="78" max="117" width="10.33203125" style="61" customWidth="1"/>
    <col min="118" max="118" width="1.58203125" style="63" customWidth="1"/>
    <col min="119" max="126" width="9" style="61" hidden="1" customWidth="1"/>
    <col min="127" max="127" width="36.08203125" style="63" customWidth="1"/>
    <col min="128" max="134" width="13.33203125" style="63" customWidth="1"/>
    <col min="135" max="135" width="13.33203125" style="61" customWidth="1"/>
    <col min="136" max="136" width="1.58203125" style="61" customWidth="1"/>
    <col min="137" max="16384" width="9" style="61"/>
  </cols>
  <sheetData>
    <row r="1" spans="2:135" s="58" customFormat="1" ht="30" customHeight="1" x14ac:dyDescent="0.35">
      <c r="B1" s="145" t="s">
        <v>119</v>
      </c>
      <c r="C1" s="145"/>
      <c r="D1" s="145"/>
      <c r="E1" s="57"/>
      <c r="F1" s="57"/>
      <c r="G1" s="59"/>
      <c r="H1" s="59"/>
      <c r="I1" s="59"/>
      <c r="J1" s="59"/>
      <c r="K1" s="59"/>
      <c r="L1" s="59"/>
      <c r="M1" s="60"/>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63"/>
      <c r="DW1" s="57"/>
      <c r="DX1" s="57"/>
      <c r="DY1" s="57"/>
      <c r="DZ1" s="57"/>
      <c r="EA1" s="57"/>
      <c r="EB1" s="57"/>
      <c r="EC1" s="57"/>
      <c r="ED1" s="57"/>
      <c r="EE1" s="57"/>
    </row>
    <row r="2" spans="2:135" s="58" customFormat="1" ht="24" thickBot="1" x14ac:dyDescent="0.4">
      <c r="B2" s="57"/>
      <c r="C2" s="57"/>
      <c r="D2" s="57"/>
      <c r="E2" s="57"/>
      <c r="F2" s="57"/>
      <c r="G2" s="59"/>
      <c r="H2" s="59"/>
      <c r="I2" s="59"/>
      <c r="J2" s="59"/>
      <c r="K2" s="59"/>
      <c r="L2" s="59"/>
      <c r="M2" s="60"/>
      <c r="N2" s="59"/>
      <c r="O2" s="59"/>
      <c r="P2" s="59"/>
      <c r="Q2" s="59"/>
      <c r="R2" s="59"/>
      <c r="S2" s="59"/>
      <c r="T2" s="59"/>
      <c r="U2" s="60"/>
      <c r="V2" s="59"/>
      <c r="W2" s="59"/>
      <c r="X2" s="59"/>
      <c r="Y2" s="59"/>
      <c r="Z2" s="59"/>
      <c r="AA2" s="59"/>
      <c r="AB2" s="59"/>
      <c r="AC2" s="60"/>
      <c r="AD2" s="59"/>
      <c r="AE2" s="59"/>
      <c r="AF2" s="59"/>
      <c r="AG2" s="59"/>
      <c r="AH2" s="59"/>
      <c r="AI2" s="59"/>
      <c r="AJ2" s="59"/>
      <c r="AK2" s="60"/>
      <c r="AL2" s="59"/>
      <c r="AM2" s="59"/>
      <c r="AN2" s="59"/>
      <c r="AO2" s="59"/>
      <c r="AP2" s="59"/>
      <c r="AQ2" s="59"/>
      <c r="AR2" s="59"/>
      <c r="AS2" s="60"/>
      <c r="AT2" s="59"/>
      <c r="AU2" s="59"/>
      <c r="AV2" s="59"/>
      <c r="AW2" s="59"/>
      <c r="AX2" s="59"/>
      <c r="AY2" s="59"/>
      <c r="AZ2" s="59"/>
      <c r="BA2" s="60"/>
      <c r="BB2" s="59"/>
      <c r="BC2" s="59"/>
      <c r="BD2" s="59"/>
      <c r="BE2" s="59"/>
      <c r="BF2" s="59"/>
      <c r="BG2" s="59"/>
      <c r="BH2" s="59"/>
      <c r="BI2" s="60"/>
      <c r="BJ2" s="59"/>
      <c r="BK2" s="59"/>
      <c r="BL2" s="59"/>
      <c r="BM2" s="59"/>
      <c r="BN2" s="59"/>
      <c r="BO2" s="59"/>
      <c r="BP2" s="59"/>
      <c r="BQ2" s="60"/>
      <c r="BR2" s="59"/>
      <c r="BS2" s="59"/>
      <c r="BT2" s="59"/>
      <c r="BU2" s="59"/>
      <c r="BV2" s="59"/>
      <c r="BW2" s="59"/>
      <c r="BX2" s="59"/>
      <c r="BY2" s="60"/>
      <c r="BZ2" s="59"/>
      <c r="CA2" s="59"/>
      <c r="CB2" s="59"/>
      <c r="CC2" s="59"/>
      <c r="CD2" s="59"/>
      <c r="CE2" s="59"/>
      <c r="CF2" s="59"/>
      <c r="CG2" s="60"/>
      <c r="CH2" s="59"/>
      <c r="CI2" s="59"/>
      <c r="CJ2" s="59"/>
      <c r="CK2" s="59"/>
      <c r="CL2" s="59"/>
      <c r="CM2" s="59"/>
      <c r="CN2" s="59"/>
      <c r="CO2" s="60"/>
      <c r="CP2" s="59"/>
      <c r="CQ2" s="59"/>
      <c r="CR2" s="59"/>
      <c r="CS2" s="59"/>
      <c r="CT2" s="59"/>
      <c r="CU2" s="59"/>
      <c r="CV2" s="59"/>
      <c r="CW2" s="60"/>
      <c r="CX2" s="59"/>
      <c r="CY2" s="59"/>
      <c r="CZ2" s="59"/>
      <c r="DA2" s="59"/>
      <c r="DB2" s="59"/>
      <c r="DC2" s="59"/>
      <c r="DD2" s="59"/>
      <c r="DE2" s="60"/>
      <c r="DF2" s="59"/>
      <c r="DG2" s="59"/>
      <c r="DH2" s="59"/>
      <c r="DI2" s="59"/>
      <c r="DJ2" s="59"/>
      <c r="DK2" s="59"/>
      <c r="DL2" s="59"/>
      <c r="DM2" s="60"/>
      <c r="DN2" s="63"/>
      <c r="DW2" s="57"/>
      <c r="DX2" s="59"/>
      <c r="DY2" s="59"/>
      <c r="DZ2" s="59"/>
      <c r="EA2" s="59"/>
      <c r="EB2" s="59"/>
      <c r="EC2" s="59"/>
      <c r="ED2" s="59"/>
      <c r="EE2" s="59"/>
    </row>
    <row r="3" spans="2:135" ht="15" customHeight="1" thickBot="1" x14ac:dyDescent="0.4">
      <c r="B3" s="57"/>
      <c r="C3" s="57"/>
      <c r="D3" s="57"/>
      <c r="E3" s="81"/>
      <c r="F3" s="162" t="s">
        <v>5</v>
      </c>
      <c r="G3" s="162"/>
      <c r="H3" s="162"/>
      <c r="I3" s="162"/>
      <c r="J3" s="162"/>
      <c r="K3" s="162"/>
      <c r="L3" s="162"/>
      <c r="M3" s="162"/>
      <c r="N3" s="161" t="s">
        <v>6</v>
      </c>
      <c r="O3" s="162"/>
      <c r="P3" s="162"/>
      <c r="Q3" s="162"/>
      <c r="R3" s="162"/>
      <c r="S3" s="162"/>
      <c r="T3" s="162"/>
      <c r="U3" s="162"/>
      <c r="V3" s="161" t="s">
        <v>7</v>
      </c>
      <c r="W3" s="162"/>
      <c r="X3" s="162"/>
      <c r="Y3" s="162"/>
      <c r="Z3" s="162"/>
      <c r="AA3" s="162"/>
      <c r="AB3" s="162"/>
      <c r="AC3" s="162"/>
      <c r="AD3" s="161" t="s">
        <v>8</v>
      </c>
      <c r="AE3" s="162"/>
      <c r="AF3" s="162"/>
      <c r="AG3" s="162"/>
      <c r="AH3" s="162"/>
      <c r="AI3" s="162"/>
      <c r="AJ3" s="162"/>
      <c r="AK3" s="162"/>
      <c r="AL3" s="161" t="s">
        <v>9</v>
      </c>
      <c r="AM3" s="162"/>
      <c r="AN3" s="162"/>
      <c r="AO3" s="162"/>
      <c r="AP3" s="162"/>
      <c r="AQ3" s="162"/>
      <c r="AR3" s="162"/>
      <c r="AS3" s="162"/>
      <c r="AT3" s="161" t="s">
        <v>10</v>
      </c>
      <c r="AU3" s="162"/>
      <c r="AV3" s="162"/>
      <c r="AW3" s="162"/>
      <c r="AX3" s="162"/>
      <c r="AY3" s="162"/>
      <c r="AZ3" s="162"/>
      <c r="BA3" s="162"/>
      <c r="BB3" s="161" t="s">
        <v>11</v>
      </c>
      <c r="BC3" s="162"/>
      <c r="BD3" s="162"/>
      <c r="BE3" s="162"/>
      <c r="BF3" s="162"/>
      <c r="BG3" s="162"/>
      <c r="BH3" s="162"/>
      <c r="BI3" s="162"/>
      <c r="BJ3" s="161" t="s">
        <v>12</v>
      </c>
      <c r="BK3" s="162"/>
      <c r="BL3" s="162"/>
      <c r="BM3" s="162"/>
      <c r="BN3" s="162"/>
      <c r="BO3" s="162"/>
      <c r="BP3" s="162"/>
      <c r="BQ3" s="162"/>
      <c r="BR3" s="161" t="s">
        <v>13</v>
      </c>
      <c r="BS3" s="162"/>
      <c r="BT3" s="162"/>
      <c r="BU3" s="162"/>
      <c r="BV3" s="162"/>
      <c r="BW3" s="162"/>
      <c r="BX3" s="162"/>
      <c r="BY3" s="162"/>
      <c r="BZ3" s="161" t="s">
        <v>14</v>
      </c>
      <c r="CA3" s="162"/>
      <c r="CB3" s="162"/>
      <c r="CC3" s="162"/>
      <c r="CD3" s="162"/>
      <c r="CE3" s="162"/>
      <c r="CF3" s="162"/>
      <c r="CG3" s="162"/>
      <c r="CH3" s="161" t="s">
        <v>15</v>
      </c>
      <c r="CI3" s="162"/>
      <c r="CJ3" s="162"/>
      <c r="CK3" s="162"/>
      <c r="CL3" s="162"/>
      <c r="CM3" s="162"/>
      <c r="CN3" s="162"/>
      <c r="CO3" s="162"/>
      <c r="CP3" s="161" t="s">
        <v>16</v>
      </c>
      <c r="CQ3" s="162"/>
      <c r="CR3" s="162"/>
      <c r="CS3" s="162"/>
      <c r="CT3" s="162"/>
      <c r="CU3" s="162"/>
      <c r="CV3" s="162"/>
      <c r="CW3" s="162"/>
      <c r="CX3" s="161" t="s">
        <v>17</v>
      </c>
      <c r="CY3" s="162"/>
      <c r="CZ3" s="162"/>
      <c r="DA3" s="162"/>
      <c r="DB3" s="162"/>
      <c r="DC3" s="162"/>
      <c r="DD3" s="162"/>
      <c r="DE3" s="162"/>
      <c r="DF3" s="161" t="s">
        <v>18</v>
      </c>
      <c r="DG3" s="162"/>
      <c r="DH3" s="162"/>
      <c r="DI3" s="162"/>
      <c r="DJ3" s="162"/>
      <c r="DK3" s="162"/>
      <c r="DL3" s="162"/>
      <c r="DM3" s="163"/>
      <c r="DO3" s="164" t="s">
        <v>30</v>
      </c>
      <c r="DP3" s="164"/>
      <c r="DQ3" s="164"/>
      <c r="DR3" s="164"/>
      <c r="DS3" s="164"/>
      <c r="DT3" s="164"/>
      <c r="DU3" s="164"/>
      <c r="DV3" s="164"/>
      <c r="DW3" s="62"/>
      <c r="DX3" s="62"/>
      <c r="DY3" s="62"/>
      <c r="DZ3" s="62"/>
      <c r="EA3" s="62"/>
      <c r="EB3" s="62"/>
      <c r="EC3" s="62"/>
      <c r="ED3" s="62"/>
      <c r="EE3" s="62"/>
    </row>
    <row r="4" spans="2:135" ht="30" customHeight="1" x14ac:dyDescent="0.35">
      <c r="B4" s="165" t="s">
        <v>1</v>
      </c>
      <c r="C4" s="157" t="s">
        <v>2</v>
      </c>
      <c r="D4" s="157" t="s">
        <v>3</v>
      </c>
      <c r="E4" s="159" t="s">
        <v>4</v>
      </c>
      <c r="F4" s="79" t="s">
        <v>120</v>
      </c>
      <c r="G4" s="116" t="s">
        <v>121</v>
      </c>
      <c r="H4" s="116" t="s">
        <v>122</v>
      </c>
      <c r="I4" s="116" t="s">
        <v>21</v>
      </c>
      <c r="J4" s="116" t="s">
        <v>120</v>
      </c>
      <c r="K4" s="116" t="s">
        <v>121</v>
      </c>
      <c r="L4" s="116" t="s">
        <v>122</v>
      </c>
      <c r="M4" s="82" t="s">
        <v>21</v>
      </c>
      <c r="N4" s="118" t="s">
        <v>120</v>
      </c>
      <c r="O4" s="116" t="s">
        <v>121</v>
      </c>
      <c r="P4" s="116" t="s">
        <v>122</v>
      </c>
      <c r="Q4" s="116" t="s">
        <v>21</v>
      </c>
      <c r="R4" s="116" t="s">
        <v>120</v>
      </c>
      <c r="S4" s="116" t="s">
        <v>121</v>
      </c>
      <c r="T4" s="116" t="s">
        <v>122</v>
      </c>
      <c r="U4" s="82" t="s">
        <v>21</v>
      </c>
      <c r="V4" s="118" t="s">
        <v>120</v>
      </c>
      <c r="W4" s="116" t="s">
        <v>121</v>
      </c>
      <c r="X4" s="116" t="s">
        <v>122</v>
      </c>
      <c r="Y4" s="116" t="s">
        <v>21</v>
      </c>
      <c r="Z4" s="116" t="s">
        <v>120</v>
      </c>
      <c r="AA4" s="116" t="s">
        <v>121</v>
      </c>
      <c r="AB4" s="116" t="s">
        <v>122</v>
      </c>
      <c r="AC4" s="82" t="s">
        <v>21</v>
      </c>
      <c r="AD4" s="118" t="s">
        <v>120</v>
      </c>
      <c r="AE4" s="116" t="s">
        <v>121</v>
      </c>
      <c r="AF4" s="116" t="s">
        <v>122</v>
      </c>
      <c r="AG4" s="116" t="s">
        <v>21</v>
      </c>
      <c r="AH4" s="116" t="s">
        <v>120</v>
      </c>
      <c r="AI4" s="116" t="s">
        <v>121</v>
      </c>
      <c r="AJ4" s="116" t="s">
        <v>122</v>
      </c>
      <c r="AK4" s="82" t="s">
        <v>21</v>
      </c>
      <c r="AL4" s="118" t="s">
        <v>120</v>
      </c>
      <c r="AM4" s="116" t="s">
        <v>121</v>
      </c>
      <c r="AN4" s="116" t="s">
        <v>122</v>
      </c>
      <c r="AO4" s="116" t="s">
        <v>21</v>
      </c>
      <c r="AP4" s="116" t="s">
        <v>120</v>
      </c>
      <c r="AQ4" s="116" t="s">
        <v>121</v>
      </c>
      <c r="AR4" s="116" t="s">
        <v>122</v>
      </c>
      <c r="AS4" s="82" t="s">
        <v>21</v>
      </c>
      <c r="AT4" s="118" t="s">
        <v>120</v>
      </c>
      <c r="AU4" s="116" t="s">
        <v>121</v>
      </c>
      <c r="AV4" s="116" t="s">
        <v>122</v>
      </c>
      <c r="AW4" s="116" t="s">
        <v>21</v>
      </c>
      <c r="AX4" s="116" t="s">
        <v>120</v>
      </c>
      <c r="AY4" s="116" t="s">
        <v>121</v>
      </c>
      <c r="AZ4" s="116" t="s">
        <v>122</v>
      </c>
      <c r="BA4" s="82" t="s">
        <v>21</v>
      </c>
      <c r="BB4" s="118" t="s">
        <v>120</v>
      </c>
      <c r="BC4" s="116" t="s">
        <v>121</v>
      </c>
      <c r="BD4" s="116" t="s">
        <v>122</v>
      </c>
      <c r="BE4" s="116" t="s">
        <v>21</v>
      </c>
      <c r="BF4" s="116" t="s">
        <v>120</v>
      </c>
      <c r="BG4" s="116" t="s">
        <v>121</v>
      </c>
      <c r="BH4" s="116" t="s">
        <v>122</v>
      </c>
      <c r="BI4" s="82" t="s">
        <v>21</v>
      </c>
      <c r="BJ4" s="118" t="s">
        <v>120</v>
      </c>
      <c r="BK4" s="116" t="s">
        <v>121</v>
      </c>
      <c r="BL4" s="116" t="s">
        <v>122</v>
      </c>
      <c r="BM4" s="116" t="s">
        <v>21</v>
      </c>
      <c r="BN4" s="116" t="s">
        <v>120</v>
      </c>
      <c r="BO4" s="116" t="s">
        <v>121</v>
      </c>
      <c r="BP4" s="116" t="s">
        <v>122</v>
      </c>
      <c r="BQ4" s="82" t="s">
        <v>21</v>
      </c>
      <c r="BR4" s="118" t="s">
        <v>120</v>
      </c>
      <c r="BS4" s="116" t="s">
        <v>121</v>
      </c>
      <c r="BT4" s="116" t="s">
        <v>122</v>
      </c>
      <c r="BU4" s="116" t="s">
        <v>21</v>
      </c>
      <c r="BV4" s="116" t="s">
        <v>120</v>
      </c>
      <c r="BW4" s="116" t="s">
        <v>121</v>
      </c>
      <c r="BX4" s="116" t="s">
        <v>122</v>
      </c>
      <c r="BY4" s="82" t="s">
        <v>21</v>
      </c>
      <c r="BZ4" s="118" t="s">
        <v>120</v>
      </c>
      <c r="CA4" s="116" t="s">
        <v>121</v>
      </c>
      <c r="CB4" s="116" t="s">
        <v>122</v>
      </c>
      <c r="CC4" s="116" t="s">
        <v>21</v>
      </c>
      <c r="CD4" s="116" t="s">
        <v>120</v>
      </c>
      <c r="CE4" s="116" t="s">
        <v>121</v>
      </c>
      <c r="CF4" s="116" t="s">
        <v>122</v>
      </c>
      <c r="CG4" s="74" t="s">
        <v>21</v>
      </c>
      <c r="CH4" s="118" t="s">
        <v>120</v>
      </c>
      <c r="CI4" s="116" t="s">
        <v>121</v>
      </c>
      <c r="CJ4" s="116" t="s">
        <v>122</v>
      </c>
      <c r="CK4" s="116" t="s">
        <v>21</v>
      </c>
      <c r="CL4" s="116" t="s">
        <v>120</v>
      </c>
      <c r="CM4" s="116" t="s">
        <v>121</v>
      </c>
      <c r="CN4" s="116" t="s">
        <v>122</v>
      </c>
      <c r="CO4" s="74" t="s">
        <v>21</v>
      </c>
      <c r="CP4" s="118" t="s">
        <v>120</v>
      </c>
      <c r="CQ4" s="116" t="s">
        <v>121</v>
      </c>
      <c r="CR4" s="116" t="s">
        <v>122</v>
      </c>
      <c r="CS4" s="116" t="s">
        <v>21</v>
      </c>
      <c r="CT4" s="116" t="s">
        <v>120</v>
      </c>
      <c r="CU4" s="116" t="s">
        <v>121</v>
      </c>
      <c r="CV4" s="116" t="s">
        <v>122</v>
      </c>
      <c r="CW4" s="74" t="s">
        <v>21</v>
      </c>
      <c r="CX4" s="118" t="s">
        <v>120</v>
      </c>
      <c r="CY4" s="116" t="s">
        <v>121</v>
      </c>
      <c r="CZ4" s="116" t="s">
        <v>122</v>
      </c>
      <c r="DA4" s="116" t="s">
        <v>21</v>
      </c>
      <c r="DB4" s="116" t="s">
        <v>120</v>
      </c>
      <c r="DC4" s="116" t="s">
        <v>121</v>
      </c>
      <c r="DD4" s="116" t="s">
        <v>122</v>
      </c>
      <c r="DE4" s="74" t="s">
        <v>21</v>
      </c>
      <c r="DF4" s="118" t="s">
        <v>120</v>
      </c>
      <c r="DG4" s="116" t="s">
        <v>121</v>
      </c>
      <c r="DH4" s="116" t="s">
        <v>122</v>
      </c>
      <c r="DI4" s="116" t="s">
        <v>21</v>
      </c>
      <c r="DJ4" s="116" t="s">
        <v>120</v>
      </c>
      <c r="DK4" s="116" t="s">
        <v>121</v>
      </c>
      <c r="DL4" s="116" t="s">
        <v>122</v>
      </c>
      <c r="DM4" s="74" t="s">
        <v>21</v>
      </c>
      <c r="DO4" s="24" t="s">
        <v>32</v>
      </c>
      <c r="DW4" s="167" t="s">
        <v>1</v>
      </c>
      <c r="DX4" s="157" t="s">
        <v>120</v>
      </c>
      <c r="DY4" s="157" t="s">
        <v>121</v>
      </c>
      <c r="DZ4" s="116" t="s">
        <v>122</v>
      </c>
      <c r="EA4" s="116" t="s">
        <v>21</v>
      </c>
      <c r="EB4" s="116" t="s">
        <v>120</v>
      </c>
      <c r="EC4" s="116" t="s">
        <v>121</v>
      </c>
      <c r="ED4" s="116" t="s">
        <v>122</v>
      </c>
      <c r="EE4" s="116" t="s">
        <v>21</v>
      </c>
    </row>
    <row r="5" spans="2:135" ht="30" customHeight="1" thickBot="1" x14ac:dyDescent="0.4">
      <c r="B5" s="166"/>
      <c r="C5" s="158"/>
      <c r="D5" s="158"/>
      <c r="E5" s="160"/>
      <c r="F5" s="80" t="s">
        <v>123</v>
      </c>
      <c r="G5" s="117" t="s">
        <v>123</v>
      </c>
      <c r="H5" s="117" t="s">
        <v>123</v>
      </c>
      <c r="I5" s="117" t="s">
        <v>123</v>
      </c>
      <c r="J5" s="117" t="s">
        <v>124</v>
      </c>
      <c r="K5" s="117" t="s">
        <v>124</v>
      </c>
      <c r="L5" s="117" t="s">
        <v>124</v>
      </c>
      <c r="M5" s="83" t="s">
        <v>124</v>
      </c>
      <c r="N5" s="119" t="s">
        <v>123</v>
      </c>
      <c r="O5" s="117" t="s">
        <v>123</v>
      </c>
      <c r="P5" s="117" t="s">
        <v>123</v>
      </c>
      <c r="Q5" s="117" t="s">
        <v>123</v>
      </c>
      <c r="R5" s="117" t="s">
        <v>124</v>
      </c>
      <c r="S5" s="117" t="s">
        <v>124</v>
      </c>
      <c r="T5" s="117" t="s">
        <v>124</v>
      </c>
      <c r="U5" s="83" t="s">
        <v>124</v>
      </c>
      <c r="V5" s="119" t="s">
        <v>123</v>
      </c>
      <c r="W5" s="117" t="s">
        <v>123</v>
      </c>
      <c r="X5" s="117" t="s">
        <v>123</v>
      </c>
      <c r="Y5" s="117" t="s">
        <v>123</v>
      </c>
      <c r="Z5" s="117" t="s">
        <v>124</v>
      </c>
      <c r="AA5" s="117" t="s">
        <v>124</v>
      </c>
      <c r="AB5" s="117" t="s">
        <v>124</v>
      </c>
      <c r="AC5" s="83" t="s">
        <v>124</v>
      </c>
      <c r="AD5" s="119" t="s">
        <v>123</v>
      </c>
      <c r="AE5" s="117" t="s">
        <v>123</v>
      </c>
      <c r="AF5" s="117" t="s">
        <v>123</v>
      </c>
      <c r="AG5" s="117" t="s">
        <v>123</v>
      </c>
      <c r="AH5" s="117" t="s">
        <v>124</v>
      </c>
      <c r="AI5" s="117" t="s">
        <v>124</v>
      </c>
      <c r="AJ5" s="117" t="s">
        <v>124</v>
      </c>
      <c r="AK5" s="83" t="s">
        <v>124</v>
      </c>
      <c r="AL5" s="119" t="s">
        <v>123</v>
      </c>
      <c r="AM5" s="117" t="s">
        <v>123</v>
      </c>
      <c r="AN5" s="117" t="s">
        <v>123</v>
      </c>
      <c r="AO5" s="117" t="s">
        <v>123</v>
      </c>
      <c r="AP5" s="117" t="s">
        <v>124</v>
      </c>
      <c r="AQ5" s="117" t="s">
        <v>124</v>
      </c>
      <c r="AR5" s="117" t="s">
        <v>124</v>
      </c>
      <c r="AS5" s="83" t="s">
        <v>124</v>
      </c>
      <c r="AT5" s="119" t="s">
        <v>123</v>
      </c>
      <c r="AU5" s="117" t="s">
        <v>123</v>
      </c>
      <c r="AV5" s="117" t="s">
        <v>123</v>
      </c>
      <c r="AW5" s="117" t="s">
        <v>123</v>
      </c>
      <c r="AX5" s="117" t="s">
        <v>124</v>
      </c>
      <c r="AY5" s="117" t="s">
        <v>124</v>
      </c>
      <c r="AZ5" s="117" t="s">
        <v>124</v>
      </c>
      <c r="BA5" s="83" t="s">
        <v>124</v>
      </c>
      <c r="BB5" s="119" t="s">
        <v>123</v>
      </c>
      <c r="BC5" s="117" t="s">
        <v>123</v>
      </c>
      <c r="BD5" s="117" t="s">
        <v>123</v>
      </c>
      <c r="BE5" s="117" t="s">
        <v>123</v>
      </c>
      <c r="BF5" s="117" t="s">
        <v>124</v>
      </c>
      <c r="BG5" s="117" t="s">
        <v>124</v>
      </c>
      <c r="BH5" s="117" t="s">
        <v>124</v>
      </c>
      <c r="BI5" s="83" t="s">
        <v>124</v>
      </c>
      <c r="BJ5" s="119" t="s">
        <v>123</v>
      </c>
      <c r="BK5" s="117" t="s">
        <v>123</v>
      </c>
      <c r="BL5" s="117" t="s">
        <v>123</v>
      </c>
      <c r="BM5" s="117" t="s">
        <v>123</v>
      </c>
      <c r="BN5" s="117" t="s">
        <v>124</v>
      </c>
      <c r="BO5" s="117" t="s">
        <v>124</v>
      </c>
      <c r="BP5" s="117" t="s">
        <v>124</v>
      </c>
      <c r="BQ5" s="83" t="s">
        <v>124</v>
      </c>
      <c r="BR5" s="119" t="s">
        <v>123</v>
      </c>
      <c r="BS5" s="117" t="s">
        <v>123</v>
      </c>
      <c r="BT5" s="117" t="s">
        <v>123</v>
      </c>
      <c r="BU5" s="117" t="s">
        <v>123</v>
      </c>
      <c r="BV5" s="117" t="s">
        <v>124</v>
      </c>
      <c r="BW5" s="117" t="s">
        <v>124</v>
      </c>
      <c r="BX5" s="117" t="s">
        <v>124</v>
      </c>
      <c r="BY5" s="83" t="s">
        <v>124</v>
      </c>
      <c r="BZ5" s="119" t="s">
        <v>123</v>
      </c>
      <c r="CA5" s="117" t="s">
        <v>123</v>
      </c>
      <c r="CB5" s="117" t="s">
        <v>123</v>
      </c>
      <c r="CC5" s="117" t="s">
        <v>123</v>
      </c>
      <c r="CD5" s="117" t="s">
        <v>124</v>
      </c>
      <c r="CE5" s="117" t="s">
        <v>124</v>
      </c>
      <c r="CF5" s="117" t="s">
        <v>124</v>
      </c>
      <c r="CG5" s="75" t="s">
        <v>124</v>
      </c>
      <c r="CH5" s="119" t="s">
        <v>123</v>
      </c>
      <c r="CI5" s="117" t="s">
        <v>123</v>
      </c>
      <c r="CJ5" s="117" t="s">
        <v>123</v>
      </c>
      <c r="CK5" s="117" t="s">
        <v>123</v>
      </c>
      <c r="CL5" s="117" t="s">
        <v>124</v>
      </c>
      <c r="CM5" s="117" t="s">
        <v>124</v>
      </c>
      <c r="CN5" s="117" t="s">
        <v>124</v>
      </c>
      <c r="CO5" s="75" t="s">
        <v>124</v>
      </c>
      <c r="CP5" s="119" t="s">
        <v>123</v>
      </c>
      <c r="CQ5" s="117" t="s">
        <v>123</v>
      </c>
      <c r="CR5" s="117" t="s">
        <v>123</v>
      </c>
      <c r="CS5" s="117" t="s">
        <v>123</v>
      </c>
      <c r="CT5" s="117" t="s">
        <v>124</v>
      </c>
      <c r="CU5" s="117" t="s">
        <v>124</v>
      </c>
      <c r="CV5" s="117" t="s">
        <v>124</v>
      </c>
      <c r="CW5" s="75" t="s">
        <v>124</v>
      </c>
      <c r="CX5" s="119" t="s">
        <v>123</v>
      </c>
      <c r="CY5" s="117" t="s">
        <v>123</v>
      </c>
      <c r="CZ5" s="117" t="s">
        <v>123</v>
      </c>
      <c r="DA5" s="117" t="s">
        <v>123</v>
      </c>
      <c r="DB5" s="117" t="s">
        <v>124</v>
      </c>
      <c r="DC5" s="117" t="s">
        <v>124</v>
      </c>
      <c r="DD5" s="117" t="s">
        <v>124</v>
      </c>
      <c r="DE5" s="75" t="s">
        <v>124</v>
      </c>
      <c r="DF5" s="119" t="s">
        <v>123</v>
      </c>
      <c r="DG5" s="117" t="s">
        <v>123</v>
      </c>
      <c r="DH5" s="117" t="s">
        <v>123</v>
      </c>
      <c r="DI5" s="117" t="s">
        <v>123</v>
      </c>
      <c r="DJ5" s="117" t="s">
        <v>124</v>
      </c>
      <c r="DK5" s="117" t="s">
        <v>124</v>
      </c>
      <c r="DL5" s="117" t="s">
        <v>124</v>
      </c>
      <c r="DM5" s="75" t="s">
        <v>124</v>
      </c>
      <c r="DW5" s="168"/>
      <c r="DX5" s="158" t="s">
        <v>123</v>
      </c>
      <c r="DY5" s="158" t="s">
        <v>123</v>
      </c>
      <c r="DZ5" s="117" t="s">
        <v>123</v>
      </c>
      <c r="EA5" s="117" t="s">
        <v>123</v>
      </c>
      <c r="EB5" s="117" t="s">
        <v>124</v>
      </c>
      <c r="EC5" s="117" t="s">
        <v>124</v>
      </c>
      <c r="ED5" s="117" t="s">
        <v>124</v>
      </c>
      <c r="EE5" s="117" t="s">
        <v>124</v>
      </c>
    </row>
    <row r="6" spans="2:135" ht="15" customHeight="1" thickBot="1" x14ac:dyDescent="0.4">
      <c r="B6" s="59"/>
      <c r="C6" s="63"/>
      <c r="D6" s="63"/>
      <c r="E6" s="64"/>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W6" s="59"/>
      <c r="DX6" s="59"/>
      <c r="DY6" s="59"/>
      <c r="DZ6" s="59"/>
      <c r="EA6" s="59"/>
      <c r="EB6" s="59"/>
      <c r="EC6" s="59"/>
      <c r="ED6" s="59"/>
      <c r="EE6" s="59"/>
    </row>
    <row r="7" spans="2:135" ht="21" customHeight="1" thickBot="1" x14ac:dyDescent="0.4">
      <c r="B7" s="76" t="s">
        <v>125</v>
      </c>
      <c r="C7" s="63"/>
      <c r="D7" s="63"/>
      <c r="E7" s="67"/>
      <c r="F7" s="65"/>
      <c r="G7" s="65"/>
      <c r="H7" s="65"/>
      <c r="I7" s="65"/>
      <c r="J7" s="65"/>
      <c r="K7" s="66"/>
      <c r="L7" s="66"/>
      <c r="M7" s="66"/>
      <c r="N7" s="65"/>
      <c r="O7" s="65"/>
      <c r="P7" s="65"/>
      <c r="Q7" s="65"/>
      <c r="R7" s="65"/>
      <c r="S7" s="66"/>
      <c r="T7" s="66"/>
      <c r="U7" s="66"/>
      <c r="V7" s="65"/>
      <c r="W7" s="65"/>
      <c r="X7" s="65"/>
      <c r="Y7" s="65"/>
      <c r="Z7" s="65"/>
      <c r="AA7" s="66"/>
      <c r="AB7" s="66"/>
      <c r="AC7" s="66"/>
      <c r="AD7" s="65"/>
      <c r="AE7" s="65"/>
      <c r="AF7" s="65"/>
      <c r="AG7" s="65"/>
      <c r="AH7" s="65"/>
      <c r="AI7" s="66"/>
      <c r="AJ7" s="66"/>
      <c r="AK7" s="66"/>
      <c r="AL7" s="65"/>
      <c r="AM7" s="65"/>
      <c r="AN7" s="65"/>
      <c r="AO7" s="65"/>
      <c r="AP7" s="65"/>
      <c r="AQ7" s="66"/>
      <c r="AR7" s="66"/>
      <c r="AS7" s="66"/>
      <c r="AT7" s="65"/>
      <c r="AU7" s="65"/>
      <c r="AV7" s="65"/>
      <c r="AW7" s="65"/>
      <c r="AX7" s="65"/>
      <c r="AY7" s="66"/>
      <c r="AZ7" s="66"/>
      <c r="BA7" s="66"/>
      <c r="BB7" s="65"/>
      <c r="BC7" s="65"/>
      <c r="BD7" s="65"/>
      <c r="BE7" s="65"/>
      <c r="BF7" s="65"/>
      <c r="BG7" s="66"/>
      <c r="BH7" s="66"/>
      <c r="BI7" s="66"/>
      <c r="BJ7" s="65"/>
      <c r="BK7" s="65"/>
      <c r="BL7" s="65"/>
      <c r="BM7" s="65"/>
      <c r="BN7" s="65"/>
      <c r="BO7" s="66"/>
      <c r="BP7" s="66"/>
      <c r="BQ7" s="66"/>
      <c r="BR7" s="65"/>
      <c r="BS7" s="65"/>
      <c r="BT7" s="65"/>
      <c r="BU7" s="65"/>
      <c r="BV7" s="65"/>
      <c r="BW7" s="66"/>
      <c r="BX7" s="66"/>
      <c r="BY7" s="66"/>
      <c r="BZ7" s="65"/>
      <c r="CA7" s="65"/>
      <c r="CB7" s="65"/>
      <c r="CC7" s="65"/>
      <c r="CD7" s="65"/>
      <c r="CE7" s="66"/>
      <c r="CF7" s="66"/>
      <c r="CG7" s="66"/>
      <c r="CH7" s="65"/>
      <c r="CI7" s="65"/>
      <c r="CJ7" s="65"/>
      <c r="CK7" s="65"/>
      <c r="CL7" s="65"/>
      <c r="CM7" s="66"/>
      <c r="CN7" s="66"/>
      <c r="CO7" s="66"/>
      <c r="CP7" s="65"/>
      <c r="CQ7" s="65"/>
      <c r="CR7" s="65"/>
      <c r="CS7" s="65"/>
      <c r="CT7" s="65"/>
      <c r="CU7" s="66"/>
      <c r="CV7" s="66"/>
      <c r="CW7" s="66"/>
      <c r="CX7" s="65"/>
      <c r="CY7" s="65"/>
      <c r="CZ7" s="65"/>
      <c r="DA7" s="65"/>
      <c r="DB7" s="65"/>
      <c r="DC7" s="66"/>
      <c r="DD7" s="66"/>
      <c r="DE7" s="66"/>
      <c r="DF7" s="65"/>
      <c r="DG7" s="65"/>
      <c r="DH7" s="65"/>
      <c r="DI7" s="65"/>
      <c r="DJ7" s="65"/>
      <c r="DK7" s="66"/>
      <c r="DL7" s="66"/>
      <c r="DM7" s="66"/>
      <c r="DW7" s="19" t="s">
        <v>125</v>
      </c>
      <c r="DX7" s="65" t="s">
        <v>126</v>
      </c>
      <c r="DY7" s="65" t="s">
        <v>127</v>
      </c>
      <c r="DZ7" s="65" t="s">
        <v>128</v>
      </c>
      <c r="EA7" s="65" t="s">
        <v>129</v>
      </c>
      <c r="EB7" s="65" t="s">
        <v>130</v>
      </c>
      <c r="EC7" s="65" t="s">
        <v>131</v>
      </c>
      <c r="ED7" s="65" t="s">
        <v>132</v>
      </c>
      <c r="EE7" s="65" t="s">
        <v>133</v>
      </c>
    </row>
    <row r="8" spans="2:135" ht="36" customHeight="1" x14ac:dyDescent="0.35">
      <c r="B8" s="1" t="s">
        <v>134</v>
      </c>
      <c r="C8" s="77" t="s">
        <v>135</v>
      </c>
      <c r="D8" s="77" t="s">
        <v>135</v>
      </c>
      <c r="E8" s="78" t="s">
        <v>136</v>
      </c>
      <c r="F8" s="28">
        <v>7675</v>
      </c>
      <c r="G8" s="28">
        <v>0</v>
      </c>
      <c r="H8" s="28">
        <v>0</v>
      </c>
      <c r="I8" s="92">
        <f>IFERROR(SUM(F8:H8), 0)</f>
        <v>7675</v>
      </c>
      <c r="J8" s="28">
        <v>0.74399999999999999</v>
      </c>
      <c r="K8" s="28">
        <v>0</v>
      </c>
      <c r="L8" s="28">
        <v>0</v>
      </c>
      <c r="M8" s="93">
        <f>IFERROR(SUM(J8:L8), 0)</f>
        <v>0.74399999999999999</v>
      </c>
      <c r="N8" s="28">
        <v>3699</v>
      </c>
      <c r="O8" s="28">
        <v>0</v>
      </c>
      <c r="P8" s="28">
        <v>0</v>
      </c>
      <c r="Q8" s="92">
        <f>IFERROR(SUM(N8:P8), 0)</f>
        <v>3699</v>
      </c>
      <c r="R8" s="28">
        <v>0.39400000000000002</v>
      </c>
      <c r="S8" s="28">
        <v>0</v>
      </c>
      <c r="T8" s="28">
        <v>0</v>
      </c>
      <c r="U8" s="93">
        <f>IFERROR(SUM(R8:T8), 0)</f>
        <v>0.39400000000000002</v>
      </c>
      <c r="V8" s="28">
        <v>6186</v>
      </c>
      <c r="W8" s="28">
        <v>0</v>
      </c>
      <c r="X8" s="28">
        <v>0</v>
      </c>
      <c r="Y8" s="92">
        <f>IFERROR(SUM(V8:X8), 0)</f>
        <v>6186</v>
      </c>
      <c r="Z8" s="28">
        <v>0.70199999999999996</v>
      </c>
      <c r="AA8" s="28">
        <v>0</v>
      </c>
      <c r="AB8" s="28">
        <v>0</v>
      </c>
      <c r="AC8" s="93">
        <f>IFERROR(SUM(Z8:AB8), 0)</f>
        <v>0.70199999999999996</v>
      </c>
      <c r="AD8" s="28">
        <v>7756</v>
      </c>
      <c r="AE8" s="28">
        <v>0</v>
      </c>
      <c r="AF8" s="28">
        <v>0</v>
      </c>
      <c r="AG8" s="92">
        <f>IFERROR(SUM(AD8:AF8), 0)</f>
        <v>7756</v>
      </c>
      <c r="AH8" s="28">
        <v>0.84899999999999998</v>
      </c>
      <c r="AI8" s="28">
        <v>0</v>
      </c>
      <c r="AJ8" s="28">
        <v>0</v>
      </c>
      <c r="AK8" s="93">
        <f>IFERROR(SUM(AH8:AJ8), 0)</f>
        <v>0.84899999999999998</v>
      </c>
      <c r="AL8" s="28">
        <v>6740</v>
      </c>
      <c r="AM8" s="28">
        <v>0</v>
      </c>
      <c r="AN8" s="28">
        <v>0</v>
      </c>
      <c r="AO8" s="92">
        <f>IFERROR(SUM(AL8:AN8), 0)</f>
        <v>6740</v>
      </c>
      <c r="AP8" s="28">
        <v>0.76700000000000002</v>
      </c>
      <c r="AQ8" s="28">
        <v>0</v>
      </c>
      <c r="AR8" s="28">
        <v>0</v>
      </c>
      <c r="AS8" s="93">
        <f>IFERROR(SUM(AP8:AR8), 0)</f>
        <v>0.76700000000000002</v>
      </c>
      <c r="AT8" s="28">
        <v>6168</v>
      </c>
      <c r="AU8" s="28">
        <v>0</v>
      </c>
      <c r="AV8" s="28">
        <v>0</v>
      </c>
      <c r="AW8" s="92">
        <f>IFERROR(SUM(AT8:AV8), 0)</f>
        <v>6168</v>
      </c>
      <c r="AX8" s="28">
        <v>0.73499999999999999</v>
      </c>
      <c r="AY8" s="28">
        <v>0</v>
      </c>
      <c r="AZ8" s="28">
        <v>0</v>
      </c>
      <c r="BA8" s="93">
        <f>IFERROR(SUM(AX8:AZ8), 0)</f>
        <v>0.73499999999999999</v>
      </c>
      <c r="BB8" s="28">
        <v>6517</v>
      </c>
      <c r="BC8" s="28">
        <v>0</v>
      </c>
      <c r="BD8" s="28">
        <v>0</v>
      </c>
      <c r="BE8" s="92">
        <f>IFERROR(SUM(BB8:BD8), 0)</f>
        <v>6517</v>
      </c>
      <c r="BF8" s="28">
        <v>0.84899999999999998</v>
      </c>
      <c r="BG8" s="28">
        <v>0</v>
      </c>
      <c r="BH8" s="28">
        <v>0</v>
      </c>
      <c r="BI8" s="93">
        <f>IFERROR(SUM(BF8:BH8), 0)</f>
        <v>0.84899999999999998</v>
      </c>
      <c r="BJ8" s="28">
        <v>10274</v>
      </c>
      <c r="BK8" s="28">
        <v>0</v>
      </c>
      <c r="BL8" s="28">
        <v>0</v>
      </c>
      <c r="BM8" s="92">
        <f>IFERROR(SUM(BJ8:BL8), 0)</f>
        <v>10274</v>
      </c>
      <c r="BN8" s="28">
        <v>1.2769999999999999</v>
      </c>
      <c r="BO8" s="28">
        <v>0</v>
      </c>
      <c r="BP8" s="28">
        <v>0</v>
      </c>
      <c r="BQ8" s="93">
        <f>IFERROR(SUM(BN8:BP8), 0)</f>
        <v>1.2769999999999999</v>
      </c>
      <c r="BR8" s="28">
        <v>11964</v>
      </c>
      <c r="BS8" s="28">
        <v>0</v>
      </c>
      <c r="BT8" s="28">
        <v>0</v>
      </c>
      <c r="BU8" s="92">
        <f>IFERROR(SUM(BR8:BT8), 0)</f>
        <v>11964</v>
      </c>
      <c r="BV8" s="28">
        <v>1.6279999999999999</v>
      </c>
      <c r="BW8" s="28">
        <v>0</v>
      </c>
      <c r="BX8" s="28">
        <v>0</v>
      </c>
      <c r="BY8" s="93">
        <f>IFERROR(SUM(BV8:BX8), 0)</f>
        <v>1.6279999999999999</v>
      </c>
      <c r="BZ8" s="28">
        <v>5645</v>
      </c>
      <c r="CA8" s="28">
        <v>0</v>
      </c>
      <c r="CB8" s="28">
        <v>0</v>
      </c>
      <c r="CC8" s="92">
        <f>IFERROR(SUM(BZ8:CB8), 0)</f>
        <v>5645</v>
      </c>
      <c r="CD8" s="28">
        <v>0.79100000000000004</v>
      </c>
      <c r="CE8" s="28">
        <v>0</v>
      </c>
      <c r="CF8" s="28">
        <v>0</v>
      </c>
      <c r="CG8" s="93">
        <f>IFERROR(SUM(CD8:CF8), 0)</f>
        <v>0.79100000000000004</v>
      </c>
      <c r="CH8" s="28">
        <v>20511</v>
      </c>
      <c r="CI8" s="28">
        <v>0</v>
      </c>
      <c r="CJ8" s="28">
        <v>0</v>
      </c>
      <c r="CK8" s="92">
        <f>IFERROR(SUM(CH8:CJ8), 0)</f>
        <v>20511</v>
      </c>
      <c r="CL8" s="28">
        <v>3.2509999999999999</v>
      </c>
      <c r="CM8" s="28">
        <v>0</v>
      </c>
      <c r="CN8" s="28">
        <v>0</v>
      </c>
      <c r="CO8" s="93">
        <f>IFERROR(SUM(CL8:CN8), 0)</f>
        <v>3.2509999999999999</v>
      </c>
      <c r="CP8" s="28">
        <v>22488</v>
      </c>
      <c r="CQ8" s="28">
        <v>0</v>
      </c>
      <c r="CR8" s="28">
        <v>0</v>
      </c>
      <c r="CS8" s="92">
        <f>IFERROR(SUM(CP8:CR8), 0)</f>
        <v>22488</v>
      </c>
      <c r="CT8" s="28">
        <v>3.266</v>
      </c>
      <c r="CU8" s="28">
        <v>0</v>
      </c>
      <c r="CV8" s="28">
        <v>0</v>
      </c>
      <c r="CW8" s="93">
        <f>IFERROR(SUM(CT8:CV8), 0)</f>
        <v>3.266</v>
      </c>
      <c r="CX8" s="28">
        <v>22488</v>
      </c>
      <c r="CY8" s="28">
        <v>0</v>
      </c>
      <c r="CZ8" s="28">
        <v>0</v>
      </c>
      <c r="DA8" s="92">
        <f>IFERROR(SUM(CX8:CZ8), 0)</f>
        <v>22488</v>
      </c>
      <c r="DB8" s="28">
        <v>3.2210000000000001</v>
      </c>
      <c r="DC8" s="28">
        <v>0</v>
      </c>
      <c r="DD8" s="28">
        <v>0</v>
      </c>
      <c r="DE8" s="93">
        <f>IFERROR(SUM(DB8:DD8), 0)</f>
        <v>3.2210000000000001</v>
      </c>
      <c r="DF8" s="28">
        <v>22488</v>
      </c>
      <c r="DG8" s="28">
        <v>0</v>
      </c>
      <c r="DH8" s="28">
        <v>0</v>
      </c>
      <c r="DI8" s="92">
        <f>IFERROR(SUM(DF8:DH8), 0)</f>
        <v>22488</v>
      </c>
      <c r="DJ8" s="28">
        <v>3.2909999999999999</v>
      </c>
      <c r="DK8" s="28">
        <v>0</v>
      </c>
      <c r="DL8" s="28">
        <v>0</v>
      </c>
      <c r="DM8" s="93">
        <f>IFERROR(SUM(DJ8:DL8), 0)</f>
        <v>3.2909999999999999</v>
      </c>
      <c r="DP8" s="30">
        <f xml:space="preserve"> IF( ISNUMBER(F8 ), 0, 1 )</f>
        <v>0</v>
      </c>
      <c r="DQ8" s="30">
        <f xml:space="preserve"> IF( ISNUMBER(G8 ), 0, 1 )</f>
        <v>0</v>
      </c>
      <c r="DR8" s="30">
        <f xml:space="preserve"> IF( ISNUMBER(H8 ), 0, 1 )</f>
        <v>0</v>
      </c>
      <c r="DT8" s="30">
        <f xml:space="preserve"> IF( ISNUMBER(J8 ), 0, 1 )</f>
        <v>0</v>
      </c>
      <c r="DU8" s="30">
        <f xml:space="preserve"> IF( ISNUMBER(K8 ), 0, 1 )</f>
        <v>0</v>
      </c>
      <c r="DV8" s="30">
        <f xml:space="preserve"> IF( ISNUMBER(L8 ), 0, 1 )</f>
        <v>0</v>
      </c>
      <c r="DW8" s="1" t="s">
        <v>134</v>
      </c>
      <c r="DX8" s="1" t="s">
        <v>137</v>
      </c>
      <c r="DY8" s="1" t="s">
        <v>138</v>
      </c>
      <c r="DZ8" s="1" t="s">
        <v>139</v>
      </c>
      <c r="EA8" s="1" t="s">
        <v>140</v>
      </c>
      <c r="EB8" s="1" t="s">
        <v>141</v>
      </c>
      <c r="EC8" s="1" t="s">
        <v>142</v>
      </c>
      <c r="ED8" s="1" t="s">
        <v>143</v>
      </c>
      <c r="EE8" s="1" t="s">
        <v>144</v>
      </c>
    </row>
    <row r="9" spans="2:135" x14ac:dyDescent="0.35">
      <c r="DW9" s="48"/>
      <c r="DX9" s="70"/>
    </row>
    <row r="10" spans="2:135" x14ac:dyDescent="0.35">
      <c r="DW10" s="48"/>
      <c r="DX10" s="70"/>
      <c r="ED10" s="71"/>
    </row>
    <row r="17" spans="2:135" s="63" customFormat="1" x14ac:dyDescent="0.35">
      <c r="B17" s="61"/>
      <c r="C17" s="68"/>
      <c r="D17" s="68"/>
      <c r="E17" s="69"/>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O17" s="61"/>
      <c r="DP17" s="61"/>
      <c r="DQ17" s="61"/>
      <c r="DR17" s="61"/>
      <c r="DS17" s="61"/>
      <c r="DT17" s="61"/>
      <c r="DU17" s="61"/>
      <c r="DV17" s="61"/>
      <c r="DW17" s="48"/>
      <c r="DX17" s="70"/>
      <c r="EE17" s="61"/>
    </row>
    <row r="18" spans="2:135" s="63" customFormat="1" x14ac:dyDescent="0.35">
      <c r="B18" s="61"/>
      <c r="C18" s="68"/>
      <c r="D18" s="68"/>
      <c r="E18" s="69"/>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O18" s="61"/>
      <c r="DP18" s="61"/>
      <c r="DQ18" s="61"/>
      <c r="DR18" s="61"/>
      <c r="DS18" s="61"/>
      <c r="DT18" s="61"/>
      <c r="DU18" s="61"/>
      <c r="DV18" s="61"/>
      <c r="DW18" s="48"/>
      <c r="DX18" s="70"/>
      <c r="EE18" s="61"/>
    </row>
    <row r="19" spans="2:135" s="63" customFormat="1" x14ac:dyDescent="0.35">
      <c r="B19" s="61"/>
      <c r="C19" s="68"/>
      <c r="D19" s="68"/>
      <c r="E19" s="69"/>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O19" s="61"/>
      <c r="DP19" s="61"/>
      <c r="DQ19" s="61"/>
      <c r="DR19" s="61"/>
      <c r="DS19" s="61"/>
      <c r="DT19" s="61"/>
      <c r="DU19" s="61"/>
      <c r="DV19" s="61"/>
      <c r="DW19" s="48"/>
      <c r="DX19" s="70"/>
      <c r="EE19" s="61"/>
    </row>
    <row r="20" spans="2:135" s="63" customFormat="1" x14ac:dyDescent="0.35">
      <c r="B20" s="61"/>
      <c r="C20" s="68"/>
      <c r="D20" s="68"/>
      <c r="E20" s="69"/>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O20" s="61"/>
      <c r="DP20" s="61"/>
      <c r="DQ20" s="61"/>
      <c r="DR20" s="61"/>
      <c r="DS20" s="61"/>
      <c r="DT20" s="61"/>
      <c r="DU20" s="61"/>
      <c r="DV20" s="61"/>
      <c r="DW20" s="48"/>
      <c r="DX20" s="70"/>
      <c r="EE20" s="61"/>
    </row>
    <row r="21" spans="2:135" s="63" customFormat="1" x14ac:dyDescent="0.35">
      <c r="B21" s="61"/>
      <c r="C21" s="68"/>
      <c r="D21" s="68"/>
      <c r="E21" s="69"/>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O21" s="61"/>
      <c r="DP21" s="61"/>
      <c r="DQ21" s="61"/>
      <c r="DR21" s="61"/>
      <c r="DS21" s="61"/>
      <c r="DT21" s="61"/>
      <c r="DU21" s="61"/>
      <c r="DV21" s="61"/>
      <c r="DW21" s="48"/>
      <c r="DX21" s="70"/>
      <c r="EE21" s="61"/>
    </row>
    <row r="25" spans="2:135" s="63" customFormat="1" x14ac:dyDescent="0.35">
      <c r="B25" s="61"/>
      <c r="C25" s="68"/>
      <c r="D25" s="68"/>
      <c r="E25" s="69"/>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O25" s="61"/>
      <c r="DP25" s="61"/>
      <c r="DQ25" s="61"/>
      <c r="DR25" s="61"/>
      <c r="DS25" s="61"/>
      <c r="DT25" s="61"/>
      <c r="DU25" s="61"/>
      <c r="DV25" s="61"/>
      <c r="DW25" s="48"/>
      <c r="DX25" s="70"/>
      <c r="EE25" s="61"/>
    </row>
    <row r="26" spans="2:135" s="63" customFormat="1" x14ac:dyDescent="0.35">
      <c r="B26" s="61"/>
      <c r="C26" s="68"/>
      <c r="D26" s="68"/>
      <c r="E26" s="69"/>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O26" s="61"/>
      <c r="DP26" s="61"/>
      <c r="DQ26" s="61"/>
      <c r="DR26" s="61"/>
      <c r="DS26" s="61"/>
      <c r="DT26" s="61"/>
      <c r="DU26" s="61"/>
      <c r="DV26" s="61"/>
      <c r="DW26" s="48"/>
      <c r="DX26" s="70"/>
      <c r="EE26" s="61"/>
    </row>
    <row r="27" spans="2:135" x14ac:dyDescent="0.35">
      <c r="DW27" s="48"/>
      <c r="DX27" s="70"/>
      <c r="DY27" s="48"/>
      <c r="DZ27" s="71"/>
      <c r="EA27" s="72"/>
      <c r="EB27" s="72"/>
      <c r="EC27" s="73"/>
      <c r="ED27" s="71"/>
    </row>
  </sheetData>
  <mergeCells count="23">
    <mergeCell ref="B1:D1"/>
    <mergeCell ref="F3:M3"/>
    <mergeCell ref="N3:U3"/>
    <mergeCell ref="V3:AC3"/>
    <mergeCell ref="AD3:AK3"/>
    <mergeCell ref="BB3:BI3"/>
    <mergeCell ref="BJ3:BQ3"/>
    <mergeCell ref="BR3:BY3"/>
    <mergeCell ref="BZ3:CG3"/>
    <mergeCell ref="CH3:CO3"/>
    <mergeCell ref="B4:B5"/>
    <mergeCell ref="C4:C5"/>
    <mergeCell ref="D4:D5"/>
    <mergeCell ref="E4:E5"/>
    <mergeCell ref="AT3:BA3"/>
    <mergeCell ref="AL3:AS3"/>
    <mergeCell ref="DW4:DW5"/>
    <mergeCell ref="DX4:DX5"/>
    <mergeCell ref="DY4:DY5"/>
    <mergeCell ref="CP3:CW3"/>
    <mergeCell ref="CX3:DE3"/>
    <mergeCell ref="DF3:DM3"/>
    <mergeCell ref="DO3:DV3"/>
  </mergeCells>
  <pageMargins left="0.7" right="0.7" top="0.75" bottom="0.75" header="0.3" footer="0.3"/>
  <pageSetup paperSize="8" fitToHeight="0" orientation="portrait"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91879-239A-4BEE-807D-58B71F87574C}">
  <dimension ref="A1"/>
  <sheetViews>
    <sheetView showGridLines="0" workbookViewId="0"/>
  </sheetViews>
  <sheetFormatPr defaultRowHeight="1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989EF-7B34-4EBE-A120-8C1068749654}">
  <sheetPr codeName="Sheet14">
    <outlinePr summaryBelow="0" summaryRight="0"/>
    <pageSetUpPr autoPageBreaks="0" fitToPage="1"/>
  </sheetPr>
  <dimension ref="A1:AB19"/>
  <sheetViews>
    <sheetView showGridLines="0" defaultGridColor="0" colorId="22" zoomScale="80" zoomScaleNormal="80" workbookViewId="0">
      <pane xSplit="8" ySplit="2" topLeftCell="N3" activePane="bottomRight" state="frozen"/>
      <selection pane="topRight"/>
      <selection pane="bottomLeft"/>
      <selection pane="bottomRight" activeCell="T16" sqref="T16"/>
    </sheetView>
  </sheetViews>
  <sheetFormatPr defaultColWidth="0" defaultRowHeight="13" x14ac:dyDescent="0.3"/>
  <cols>
    <col min="1" max="1" width="5.25" style="95" customWidth="1"/>
    <col min="2" max="2" width="3.33203125" style="95" customWidth="1"/>
    <col min="3" max="3" width="3.25" style="96" customWidth="1"/>
    <col min="4" max="4" width="2.5" style="97" customWidth="1"/>
    <col min="5" max="5" width="36.58203125" style="97" customWidth="1"/>
    <col min="6" max="7" width="9.58203125" style="97" customWidth="1"/>
    <col min="8" max="8" width="2.5" style="97" customWidth="1"/>
    <col min="9" max="22" width="11.83203125" style="97" customWidth="1"/>
    <col min="23" max="23" width="2.5" style="100" customWidth="1"/>
    <col min="24" max="28" width="0" style="97" hidden="1" customWidth="1"/>
    <col min="29" max="16384" width="8.83203125" style="97" hidden="1"/>
  </cols>
  <sheetData>
    <row r="1" spans="1:23" ht="26" x14ac:dyDescent="0.3">
      <c r="A1" s="94" t="str">
        <f ca="1" xml:space="preserve"> RIGHT(CELL("FILENAME", $A$1), LEN(CELL("FILENAME", $A$1)) - SEARCH("]", CELL("FILENAME", $A$1)))</f>
        <v>Adjustment to model data</v>
      </c>
      <c r="E1" s="98"/>
      <c r="F1" s="99"/>
      <c r="G1" s="99"/>
      <c r="I1" s="98"/>
    </row>
    <row r="2" spans="1:23" x14ac:dyDescent="0.3">
      <c r="F2" s="101"/>
      <c r="G2" s="97" t="s">
        <v>21</v>
      </c>
      <c r="I2" s="102">
        <v>40999</v>
      </c>
      <c r="J2" s="102">
        <v>41364</v>
      </c>
      <c r="K2" s="102">
        <v>41729</v>
      </c>
      <c r="L2" s="102">
        <v>42094</v>
      </c>
      <c r="M2" s="102">
        <v>42460</v>
      </c>
      <c r="N2" s="102">
        <v>42825</v>
      </c>
      <c r="O2" s="102">
        <v>43190</v>
      </c>
      <c r="P2" s="102">
        <v>43555</v>
      </c>
      <c r="Q2" s="102">
        <v>43921</v>
      </c>
      <c r="R2" s="102">
        <v>44286</v>
      </c>
      <c r="S2" s="102">
        <v>44651</v>
      </c>
      <c r="T2" s="102">
        <v>45016</v>
      </c>
      <c r="U2" s="102">
        <v>45382</v>
      </c>
      <c r="V2" s="102">
        <v>45747</v>
      </c>
      <c r="W2" s="103"/>
    </row>
    <row r="4" spans="1:23" ht="12.75" customHeight="1" x14ac:dyDescent="0.3">
      <c r="B4" s="95" t="s">
        <v>147</v>
      </c>
    </row>
    <row r="5" spans="1:23" ht="12.75" customHeight="1" x14ac:dyDescent="0.3">
      <c r="A5" s="104"/>
      <c r="B5" s="104"/>
      <c r="C5" s="105"/>
      <c r="D5" s="106"/>
      <c r="E5" s="107" t="s">
        <v>148</v>
      </c>
      <c r="F5" s="108" t="s">
        <v>34</v>
      </c>
      <c r="G5" s="109">
        <f xml:space="preserve"> SUM(I5:V5)</f>
        <v>1817.7370000000001</v>
      </c>
      <c r="H5" s="107"/>
      <c r="I5" s="110">
        <f xml:space="preserve"> SUM(OP_Liquor_Old!$F$8:$J$14)</f>
        <v>107.893</v>
      </c>
      <c r="J5" s="110">
        <f xml:space="preserve"> SUM(OP_Liquor_Old!$O$8:$S$14)</f>
        <v>124.97800000000001</v>
      </c>
      <c r="K5" s="110">
        <f xml:space="preserve"> SUM(OP_Liquor_Old!$X$8:$AB$14)</f>
        <v>116.863</v>
      </c>
      <c r="L5" s="110">
        <f xml:space="preserve"> SUM(OP_Liquor_Old!$AG$8:$AK$14)</f>
        <v>112.068</v>
      </c>
      <c r="M5" s="110">
        <f xml:space="preserve"> SUM(OP_Liquor_Old!$AP$8:$AT$14)</f>
        <v>111.29799999999999</v>
      </c>
      <c r="N5" s="110">
        <f xml:space="preserve"> SUM(OP_Liquor_Old!$AY$8:$BC$14)</f>
        <v>127.884</v>
      </c>
      <c r="O5" s="110">
        <f xml:space="preserve"> SUM(OP_Liquor_Old!$BH$8:$BL$14)</f>
        <v>114.88800000000001</v>
      </c>
      <c r="P5" s="110">
        <f xml:space="preserve"> SUM(OP_Liquor_Old!$BQ$8:$BU$14)</f>
        <v>117.20399999999999</v>
      </c>
      <c r="Q5" s="110">
        <f xml:space="preserve"> SUM(OP_Liquor_Old!$BZ$8:$CD$14)</f>
        <v>125.64899999999999</v>
      </c>
      <c r="R5" s="110">
        <f xml:space="preserve"> SUM(OP_Liquor_Old!$CI$8:$CM$14)</f>
        <v>134.23199999999997</v>
      </c>
      <c r="S5" s="110">
        <f xml:space="preserve"> SUM(OP_Liquor_Old!$CR$8:$CV$14)</f>
        <v>129.17099999999999</v>
      </c>
      <c r="T5" s="110">
        <f xml:space="preserve"> SUM(OP_Liquor_Old!$DA$8:$DE$14)</f>
        <v>162.04000000000002</v>
      </c>
      <c r="U5" s="110">
        <f xml:space="preserve"> SUM(OP_Liquor_Old!$DJ$8:$DN$14)</f>
        <v>165.58200000000002</v>
      </c>
      <c r="V5" s="110">
        <f xml:space="preserve"> SUM(OP_Liquor_Old!$DS$8:$DW$14)</f>
        <v>167.98699999999999</v>
      </c>
      <c r="W5" s="111"/>
    </row>
    <row r="6" spans="1:23" ht="12.75" customHeight="1" x14ac:dyDescent="0.3">
      <c r="A6" s="104"/>
      <c r="B6" s="104"/>
      <c r="C6" s="105"/>
      <c r="D6" s="106"/>
      <c r="E6" s="107" t="s">
        <v>20</v>
      </c>
      <c r="F6" s="108" t="s">
        <v>34</v>
      </c>
      <c r="G6" s="109">
        <f t="shared" ref="G6:G16" si="0" xml:space="preserve"> SUM(I6:V6)</f>
        <v>220.89499999999998</v>
      </c>
      <c r="H6" s="107"/>
      <c r="I6" s="110">
        <f xml:space="preserve"> SUM(OP_Liquor_Old!$K$8:$M$14)</f>
        <v>10.846000000000002</v>
      </c>
      <c r="J6" s="110">
        <f xml:space="preserve"> SUM(OP_Liquor_Old!$T$8:$V$14)</f>
        <v>14.112999999999998</v>
      </c>
      <c r="K6" s="110">
        <f xml:space="preserve"> SUM(OP_Liquor_Old!$AC$8:$AE$14)</f>
        <v>14.084</v>
      </c>
      <c r="L6" s="110">
        <f xml:space="preserve"> SUM(OP_Liquor_Old!$AL$8:$AN$14)</f>
        <v>13.709999999999999</v>
      </c>
      <c r="M6" s="110">
        <f xml:space="preserve"> SUM(OP_Liquor_Old!$AU$8:$AW$14)</f>
        <v>13.324</v>
      </c>
      <c r="N6" s="110">
        <f xml:space="preserve"> SUM(OP_Liquor_Old!$BD$8:$BF$14)</f>
        <v>14.374000000000001</v>
      </c>
      <c r="O6" s="110">
        <f xml:space="preserve"> SUM(OP_Liquor_Old!$BM$8:$BO$14)</f>
        <v>18.363999999999997</v>
      </c>
      <c r="P6" s="110">
        <f xml:space="preserve"> SUM(OP_Liquor_Old!$BV$8:$BX$14)</f>
        <v>19.321999999999999</v>
      </c>
      <c r="Q6" s="110">
        <f xml:space="preserve"> SUM(OP_Liquor_Old!$CE$8:$CG$14)</f>
        <v>17.358000000000001</v>
      </c>
      <c r="R6" s="110">
        <f xml:space="preserve"> SUM(OP_Liquor_Old!$CN$8:$CP$14)</f>
        <v>17.013999999999999</v>
      </c>
      <c r="S6" s="110">
        <f xml:space="preserve"> SUM(OP_Liquor_Old!$CW$8:$CY$14)</f>
        <v>13.226000000000001</v>
      </c>
      <c r="T6" s="110">
        <f xml:space="preserve"> SUM(OP_Liquor_Old!$DF$8:$DH$14)</f>
        <v>17.985999999999997</v>
      </c>
      <c r="U6" s="110">
        <f xml:space="preserve"> SUM(OP_Liquor_Old!$DO$8:$DQ$14)</f>
        <v>18.266999999999999</v>
      </c>
      <c r="V6" s="110">
        <f xml:space="preserve"> SUM(OP_Liquor_Old!$DX$8:$DZ$14)</f>
        <v>18.906999999999996</v>
      </c>
      <c r="W6" s="111"/>
    </row>
    <row r="7" spans="1:23" ht="12.75" customHeight="1" x14ac:dyDescent="0.3">
      <c r="A7" s="104"/>
      <c r="B7" s="104"/>
      <c r="C7" s="105"/>
      <c r="D7" s="112"/>
      <c r="E7" s="107" t="s">
        <v>149</v>
      </c>
      <c r="F7" s="109" t="s">
        <v>34</v>
      </c>
      <c r="G7" s="109">
        <f t="shared" si="0"/>
        <v>2038.6320000000003</v>
      </c>
      <c r="H7" s="109"/>
      <c r="I7" s="110">
        <f xml:space="preserve"> SUM(I5:I6)</f>
        <v>118.739</v>
      </c>
      <c r="J7" s="110">
        <f t="shared" ref="J7:V7" si="1" xml:space="preserve"> SUM(J5:J6)</f>
        <v>139.09100000000001</v>
      </c>
      <c r="K7" s="110">
        <f t="shared" si="1"/>
        <v>130.947</v>
      </c>
      <c r="L7" s="110">
        <f t="shared" si="1"/>
        <v>125.77799999999999</v>
      </c>
      <c r="M7" s="110">
        <f t="shared" si="1"/>
        <v>124.62199999999999</v>
      </c>
      <c r="N7" s="110">
        <f t="shared" si="1"/>
        <v>142.25800000000001</v>
      </c>
      <c r="O7" s="110">
        <f t="shared" si="1"/>
        <v>133.25200000000001</v>
      </c>
      <c r="P7" s="110">
        <f t="shared" si="1"/>
        <v>136.52599999999998</v>
      </c>
      <c r="Q7" s="110">
        <f t="shared" si="1"/>
        <v>143.00699999999998</v>
      </c>
      <c r="R7" s="110">
        <f t="shared" si="1"/>
        <v>151.24599999999998</v>
      </c>
      <c r="S7" s="110">
        <f t="shared" si="1"/>
        <v>142.39699999999999</v>
      </c>
      <c r="T7" s="110">
        <f t="shared" si="1"/>
        <v>180.02600000000001</v>
      </c>
      <c r="U7" s="110">
        <f t="shared" si="1"/>
        <v>183.84900000000002</v>
      </c>
      <c r="V7" s="110">
        <f t="shared" si="1"/>
        <v>186.89400000000001</v>
      </c>
      <c r="W7" s="111"/>
    </row>
    <row r="8" spans="1:23" ht="12.75" customHeight="1" x14ac:dyDescent="0.3">
      <c r="D8" s="112"/>
      <c r="E8" s="113"/>
      <c r="F8" s="113"/>
      <c r="G8" s="109"/>
      <c r="H8" s="113"/>
      <c r="I8" s="113"/>
      <c r="J8" s="113"/>
      <c r="K8" s="113"/>
      <c r="L8" s="113"/>
      <c r="M8" s="113"/>
      <c r="N8" s="113"/>
      <c r="O8" s="113"/>
      <c r="P8" s="113"/>
      <c r="Q8" s="113"/>
      <c r="R8" s="113"/>
      <c r="S8" s="113"/>
      <c r="T8" s="113"/>
      <c r="U8" s="113"/>
      <c r="V8" s="113"/>
      <c r="W8" s="114"/>
    </row>
    <row r="9" spans="1:23" ht="12.75" customHeight="1" x14ac:dyDescent="0.3">
      <c r="B9" s="95" t="s">
        <v>150</v>
      </c>
      <c r="D9" s="115"/>
      <c r="G9" s="109"/>
    </row>
    <row r="10" spans="1:23" ht="12.75" customHeight="1" x14ac:dyDescent="0.3">
      <c r="A10" s="104"/>
      <c r="B10" s="104"/>
      <c r="C10" s="105"/>
      <c r="D10" s="106"/>
      <c r="E10" s="107" t="s">
        <v>148</v>
      </c>
      <c r="F10" s="108" t="s">
        <v>34</v>
      </c>
      <c r="G10" s="109">
        <f t="shared" si="0"/>
        <v>1831.1019999999999</v>
      </c>
      <c r="H10" s="107"/>
      <c r="I10" s="110">
        <f xml:space="preserve"> SUM(OP_Liquor_New!$F$8:$J$14)</f>
        <v>107.893</v>
      </c>
      <c r="J10" s="110">
        <f xml:space="preserve"> SUM(OP_Liquor_New!$O$8:$S$14)</f>
        <v>126.80099999999999</v>
      </c>
      <c r="K10" s="110">
        <f xml:space="preserve"> SUM(OP_Liquor_New!$X$8:$AB$14)</f>
        <v>118.566</v>
      </c>
      <c r="L10" s="110">
        <f xml:space="preserve"> SUM(OP_Liquor_New!$AG$8:$AK$14)</f>
        <v>114.19600000000003</v>
      </c>
      <c r="M10" s="110">
        <f xml:space="preserve"> SUM(OP_Liquor_New!$AP$8:$AT$14)</f>
        <v>111.393</v>
      </c>
      <c r="N10" s="110">
        <f xml:space="preserve"> SUM(OP_Liquor_New!$AY$8:$BC$14)</f>
        <v>128.25399999999999</v>
      </c>
      <c r="O10" s="110">
        <f xml:space="preserve"> SUM(OP_Liquor_New!$BH$8:$BL$14)</f>
        <v>115.25199999999998</v>
      </c>
      <c r="P10" s="110">
        <f xml:space="preserve"> SUM(OP_Liquor_New!$BQ$8:$BU$14)</f>
        <v>117.598</v>
      </c>
      <c r="Q10" s="110">
        <f xml:space="preserve"> SUM(OP_Liquor_New!$BZ$8:$CD$14)</f>
        <v>126.11599999999999</v>
      </c>
      <c r="R10" s="110">
        <f xml:space="preserve"> SUM(OP_Liquor_New!$CI$8:$CM$14)</f>
        <v>135.41900000000001</v>
      </c>
      <c r="S10" s="110">
        <f xml:space="preserve"> SUM(OP_Liquor_New!$CR$8:$CV$14)</f>
        <v>129.839</v>
      </c>
      <c r="T10" s="110">
        <f xml:space="preserve"> SUM(OP_Liquor_New!$DA$8:$DE$14)</f>
        <v>163.50399999999999</v>
      </c>
      <c r="U10" s="110">
        <f xml:space="preserve"> SUM(OP_Liquor_New!$DJ$8:$DN$14)</f>
        <v>166.65</v>
      </c>
      <c r="V10" s="110">
        <f xml:space="preserve"> SUM(OP_Liquor_New!$DS$8:$DW$14)</f>
        <v>169.62099999999995</v>
      </c>
      <c r="W10" s="111"/>
    </row>
    <row r="11" spans="1:23" ht="12.75" customHeight="1" x14ac:dyDescent="0.3">
      <c r="A11" s="104"/>
      <c r="B11" s="104"/>
      <c r="C11" s="105"/>
      <c r="D11" s="106"/>
      <c r="E11" s="107" t="s">
        <v>20</v>
      </c>
      <c r="F11" s="108" t="s">
        <v>34</v>
      </c>
      <c r="G11" s="109">
        <f t="shared" si="0"/>
        <v>207.50399999999999</v>
      </c>
      <c r="H11" s="107"/>
      <c r="I11" s="110">
        <f xml:space="preserve"> SUM(OP_Liquor_New!$K$8:$M$14)</f>
        <v>10.846000000000002</v>
      </c>
      <c r="J11" s="110">
        <f xml:space="preserve"> SUM(OP_Liquor_New!$T$8:$V$14)</f>
        <v>12.29</v>
      </c>
      <c r="K11" s="110">
        <f xml:space="preserve"> SUM(OP_Liquor_New!$AC$8:$AE$14)</f>
        <v>12.381</v>
      </c>
      <c r="L11" s="110">
        <f xml:space="preserve"> SUM(OP_Liquor_New!$AL$8:$AN$14)</f>
        <v>11.581999999999997</v>
      </c>
      <c r="M11" s="110">
        <f xml:space="preserve"> SUM(OP_Liquor_New!$AU$8:$AW$14)</f>
        <v>13.229000000000001</v>
      </c>
      <c r="N11" s="110">
        <f xml:space="preserve"> SUM(OP_Liquor_New!$BD$8:$BF$14)</f>
        <v>14.004</v>
      </c>
      <c r="O11" s="110">
        <f xml:space="preserve"> SUM(OP_Liquor_New!$BM$8:$BO$14)</f>
        <v>18</v>
      </c>
      <c r="P11" s="110">
        <f xml:space="preserve"> SUM(OP_Liquor_New!$BV$8:$BX$14)</f>
        <v>18.902000000000001</v>
      </c>
      <c r="Q11" s="110">
        <f xml:space="preserve"> SUM(OP_Liquor_New!$CE$8:$CG$14)</f>
        <v>16.891000000000002</v>
      </c>
      <c r="R11" s="110">
        <f xml:space="preserve"> SUM(OP_Liquor_New!$CN$8:$CP$14)</f>
        <v>15.827000000000002</v>
      </c>
      <c r="S11" s="110">
        <f xml:space="preserve"> SUM(OP_Liquor_New!$CW$8:$CY$14)</f>
        <v>12.558000000000002</v>
      </c>
      <c r="T11" s="110">
        <f xml:space="preserve"> SUM(OP_Liquor_New!$DF$8:$DH$14)</f>
        <v>16.521999999999998</v>
      </c>
      <c r="U11" s="110">
        <f xml:space="preserve"> SUM(OP_Liquor_New!$DO$8:$DQ$14)</f>
        <v>17.199000000000002</v>
      </c>
      <c r="V11" s="110">
        <f xml:space="preserve"> SUM(OP_Liquor_New!$DX$8:$DZ$14)</f>
        <v>17.273</v>
      </c>
      <c r="W11" s="111"/>
    </row>
    <row r="12" spans="1:23" ht="12.75" customHeight="1" x14ac:dyDescent="0.3">
      <c r="A12" s="104"/>
      <c r="B12" s="104"/>
      <c r="C12" s="105"/>
      <c r="D12" s="112"/>
      <c r="E12" s="107" t="s">
        <v>149</v>
      </c>
      <c r="F12" s="109" t="s">
        <v>34</v>
      </c>
      <c r="G12" s="109">
        <f t="shared" si="0"/>
        <v>2038.606</v>
      </c>
      <c r="H12" s="109"/>
      <c r="I12" s="110">
        <f xml:space="preserve"> SUM(I10:I11)</f>
        <v>118.739</v>
      </c>
      <c r="J12" s="110">
        <f t="shared" ref="J12:V12" si="2" xml:space="preserve"> SUM(J10:J11)</f>
        <v>139.09099999999998</v>
      </c>
      <c r="K12" s="110">
        <f t="shared" si="2"/>
        <v>130.947</v>
      </c>
      <c r="L12" s="110">
        <f t="shared" si="2"/>
        <v>125.77800000000002</v>
      </c>
      <c r="M12" s="110">
        <f t="shared" si="2"/>
        <v>124.622</v>
      </c>
      <c r="N12" s="110">
        <f t="shared" si="2"/>
        <v>142.25799999999998</v>
      </c>
      <c r="O12" s="110">
        <f t="shared" si="2"/>
        <v>133.25199999999998</v>
      </c>
      <c r="P12" s="110">
        <f t="shared" si="2"/>
        <v>136.5</v>
      </c>
      <c r="Q12" s="110">
        <f t="shared" si="2"/>
        <v>143.00699999999998</v>
      </c>
      <c r="R12" s="110">
        <f t="shared" si="2"/>
        <v>151.24600000000001</v>
      </c>
      <c r="S12" s="110">
        <f t="shared" si="2"/>
        <v>142.39699999999999</v>
      </c>
      <c r="T12" s="110">
        <f t="shared" si="2"/>
        <v>180.02599999999998</v>
      </c>
      <c r="U12" s="110">
        <f t="shared" si="2"/>
        <v>183.84900000000002</v>
      </c>
      <c r="V12" s="110">
        <f t="shared" si="2"/>
        <v>186.89399999999995</v>
      </c>
      <c r="W12" s="111"/>
    </row>
    <row r="13" spans="1:23" ht="12.75" customHeight="1" x14ac:dyDescent="0.3">
      <c r="D13" s="115"/>
      <c r="G13" s="109"/>
    </row>
    <row r="14" spans="1:23" ht="12.75" customHeight="1" x14ac:dyDescent="0.3">
      <c r="B14" s="95" t="s">
        <v>151</v>
      </c>
      <c r="D14" s="115"/>
      <c r="G14" s="109"/>
    </row>
    <row r="15" spans="1:23" ht="12.75" customHeight="1" x14ac:dyDescent="0.3">
      <c r="A15" s="104"/>
      <c r="B15" s="104"/>
      <c r="C15" s="105"/>
      <c r="D15" s="106"/>
      <c r="E15" s="107" t="s">
        <v>152</v>
      </c>
      <c r="F15" s="108" t="s">
        <v>34</v>
      </c>
      <c r="G15" s="109">
        <f t="shared" si="0"/>
        <v>13.364999999999952</v>
      </c>
      <c r="H15" s="107"/>
      <c r="I15" s="110">
        <f xml:space="preserve"> I10 - I5</f>
        <v>0</v>
      </c>
      <c r="J15" s="110">
        <f xml:space="preserve"> J10 - J5</f>
        <v>1.8229999999999791</v>
      </c>
      <c r="K15" s="110">
        <f t="shared" ref="J15:V15" si="3" xml:space="preserve"> K10 - K5</f>
        <v>1.703000000000003</v>
      </c>
      <c r="L15" s="110">
        <f t="shared" si="3"/>
        <v>2.1280000000000285</v>
      </c>
      <c r="M15" s="110">
        <f xml:space="preserve"> M10 - M5</f>
        <v>9.5000000000013074E-2</v>
      </c>
      <c r="N15" s="110">
        <f t="shared" si="3"/>
        <v>0.36999999999999034</v>
      </c>
      <c r="O15" s="110">
        <f t="shared" si="3"/>
        <v>0.3639999999999759</v>
      </c>
      <c r="P15" s="110">
        <f t="shared" si="3"/>
        <v>0.39400000000000546</v>
      </c>
      <c r="Q15" s="110">
        <f t="shared" si="3"/>
        <v>0.46699999999999875</v>
      </c>
      <c r="R15" s="110">
        <f t="shared" si="3"/>
        <v>1.1870000000000402</v>
      </c>
      <c r="S15" s="110">
        <f t="shared" si="3"/>
        <v>0.66800000000000637</v>
      </c>
      <c r="T15" s="110">
        <f t="shared" si="3"/>
        <v>1.4639999999999702</v>
      </c>
      <c r="U15" s="110">
        <f t="shared" si="3"/>
        <v>1.0679999999999836</v>
      </c>
      <c r="V15" s="110">
        <f t="shared" si="3"/>
        <v>1.6339999999999577</v>
      </c>
      <c r="W15" s="111"/>
    </row>
    <row r="16" spans="1:23" ht="12.75" customHeight="1" x14ac:dyDescent="0.3">
      <c r="A16" s="104"/>
      <c r="B16" s="104"/>
      <c r="C16" s="105"/>
      <c r="D16" s="106"/>
      <c r="E16" s="107" t="s">
        <v>153</v>
      </c>
      <c r="F16" s="108" t="s">
        <v>34</v>
      </c>
      <c r="G16" s="109">
        <f t="shared" si="0"/>
        <v>-13.390999999999984</v>
      </c>
      <c r="H16" s="107"/>
      <c r="I16" s="110">
        <f t="shared" ref="I16:V16" si="4" xml:space="preserve"> I11 - I6</f>
        <v>0</v>
      </c>
      <c r="J16" s="110">
        <f t="shared" si="4"/>
        <v>-1.8229999999999986</v>
      </c>
      <c r="K16" s="110">
        <f t="shared" si="4"/>
        <v>-1.7029999999999994</v>
      </c>
      <c r="L16" s="110">
        <f t="shared" si="4"/>
        <v>-2.1280000000000019</v>
      </c>
      <c r="M16" s="110">
        <f t="shared" si="4"/>
        <v>-9.4999999999998863E-2</v>
      </c>
      <c r="N16" s="110">
        <f t="shared" si="4"/>
        <v>-0.37000000000000099</v>
      </c>
      <c r="O16" s="110">
        <f t="shared" si="4"/>
        <v>-0.36399999999999721</v>
      </c>
      <c r="P16" s="110">
        <f t="shared" si="4"/>
        <v>-0.41999999999999815</v>
      </c>
      <c r="Q16" s="110">
        <f t="shared" si="4"/>
        <v>-0.46699999999999875</v>
      </c>
      <c r="R16" s="110">
        <f t="shared" si="4"/>
        <v>-1.1869999999999976</v>
      </c>
      <c r="S16" s="110">
        <f t="shared" si="4"/>
        <v>-0.66799999999999926</v>
      </c>
      <c r="T16" s="110">
        <f t="shared" si="4"/>
        <v>-1.4639999999999986</v>
      </c>
      <c r="U16" s="110">
        <f t="shared" si="4"/>
        <v>-1.0679999999999978</v>
      </c>
      <c r="V16" s="110">
        <f t="shared" si="4"/>
        <v>-1.6339999999999968</v>
      </c>
      <c r="W16" s="111"/>
    </row>
    <row r="17" spans="1:23" ht="12.75" customHeight="1" x14ac:dyDescent="0.3">
      <c r="A17" s="104"/>
      <c r="B17" s="104"/>
      <c r="C17" s="105"/>
      <c r="D17" s="112"/>
      <c r="E17" s="107" t="s">
        <v>154</v>
      </c>
      <c r="F17" s="109" t="s">
        <v>34</v>
      </c>
      <c r="G17" s="109"/>
      <c r="H17" s="109"/>
      <c r="I17" s="110" t="b">
        <f xml:space="preserve"> I15 =  (-1) * I16</f>
        <v>1</v>
      </c>
      <c r="J17" s="110" t="b">
        <f t="shared" ref="J17:V17" si="5" xml:space="preserve"> J15 =  (-1) * J16</f>
        <v>0</v>
      </c>
      <c r="K17" s="110" t="b">
        <f t="shared" si="5"/>
        <v>1</v>
      </c>
      <c r="L17" s="110" t="b">
        <f xml:space="preserve"> L15 =  (-1) * L16</f>
        <v>0</v>
      </c>
      <c r="M17" s="110" t="b">
        <f t="shared" si="5"/>
        <v>0</v>
      </c>
      <c r="N17" s="110" t="b">
        <f t="shared" si="5"/>
        <v>0</v>
      </c>
      <c r="O17" s="110" t="b">
        <f t="shared" si="5"/>
        <v>0</v>
      </c>
      <c r="P17" s="110" t="b">
        <f t="shared" si="5"/>
        <v>0</v>
      </c>
      <c r="Q17" s="110" t="b">
        <f t="shared" si="5"/>
        <v>1</v>
      </c>
      <c r="R17" s="110" t="b">
        <f t="shared" si="5"/>
        <v>0</v>
      </c>
      <c r="S17" s="110" t="b">
        <f t="shared" si="5"/>
        <v>0</v>
      </c>
      <c r="T17" s="110" t="b">
        <f t="shared" si="5"/>
        <v>0</v>
      </c>
      <c r="U17" s="110" t="b">
        <f t="shared" si="5"/>
        <v>0</v>
      </c>
      <c r="V17" s="110" t="b">
        <f t="shared" si="5"/>
        <v>0</v>
      </c>
      <c r="W17" s="111"/>
    </row>
    <row r="18" spans="1:23" ht="12.75" customHeight="1" x14ac:dyDescent="0.3">
      <c r="D18" s="115"/>
    </row>
    <row r="19" spans="1:23" ht="12.75" customHeight="1" x14ac:dyDescent="0.3">
      <c r="D19" s="115"/>
    </row>
  </sheetData>
  <pageMargins left="0.7" right="0.7" top="0.75" bottom="0.75" header="0.3" footer="0.3"/>
  <pageSetup paperSize="9" scale="55" orientation="landscape" r:id="rId1"/>
  <headerFooter>
    <oddHeader>&amp;LPage &amp;P of &amp;N&amp;CSheet: &amp;A&amp;ROFFICIAL SENSITIVE</oddHeader>
    <oddFooter>&amp;L&amp;F printed on &amp;D at &amp;T&amp;ROFWAT</oddFooter>
  </headerFooter>
  <colBreaks count="1" manualBreakCount="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487bced-9dcb-4901-8c0d-3173d64ce641">
      <UserInfo>
        <DisplayName>Chona Labor</DisplayName>
        <AccountId>2750</AccountId>
        <AccountType/>
      </UserInfo>
      <UserInfo>
        <DisplayName>Roshni Natali</DisplayName>
        <AccountId>7121</AccountId>
        <AccountType/>
      </UserInfo>
      <UserInfo>
        <DisplayName>Charlotte Bevan</DisplayName>
        <AccountId>15463</AccountId>
        <AccountType/>
      </UserInfo>
      <UserInfo>
        <DisplayName>Robert Lee</DisplayName>
        <AccountId>33</AccountId>
        <AccountType/>
      </UserInfo>
      <UserInfo>
        <DisplayName>Christopher Pepper</DisplayName>
        <AccountId>19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6D331A18386D4BA65D0138479B2470" ma:contentTypeVersion="8" ma:contentTypeDescription="Create a new document." ma:contentTypeScope="" ma:versionID="3cddf0bc533b007f2a35414d85aca52f">
  <xsd:schema xmlns:xsd="http://www.w3.org/2001/XMLSchema" xmlns:xs="http://www.w3.org/2001/XMLSchema" xmlns:p="http://schemas.microsoft.com/office/2006/metadata/properties" xmlns:ns2="3869d23c-bbd8-4a9d-bdc6-f0e65bbeacd5" xmlns:ns3="b487bced-9dcb-4901-8c0d-3173d64ce641" targetNamespace="http://schemas.microsoft.com/office/2006/metadata/properties" ma:root="true" ma:fieldsID="bd41da1be63e7a4c19bbf51b1d3de0f9" ns2:_="" ns3:_="">
    <xsd:import namespace="3869d23c-bbd8-4a9d-bdc6-f0e65bbeacd5"/>
    <xsd:import namespace="b487bced-9dcb-4901-8c0d-3173d64ce6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9d23c-bbd8-4a9d-bdc6-f0e65bbeac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87bced-9dcb-4901-8c0d-3173d64ce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5733A1-6356-4D6D-AF92-D1450D1E9EE3}">
  <ds:schemaRefs>
    <ds:schemaRef ds:uri="http://schemas.microsoft.com/office/2006/documentManagement/types"/>
    <ds:schemaRef ds:uri="http://purl.org/dc/elements/1.1/"/>
    <ds:schemaRef ds:uri="http://schemas.openxmlformats.org/package/2006/metadata/core-properties"/>
    <ds:schemaRef ds:uri="b487bced-9dcb-4901-8c0d-3173d64ce641"/>
    <ds:schemaRef ds:uri="http://purl.org/dc/terms/"/>
    <ds:schemaRef ds:uri="http://purl.org/dc/dcmitype/"/>
    <ds:schemaRef ds:uri="3869d23c-bbd8-4a9d-bdc6-f0e65bbeacd5"/>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9137C48-F4F4-4758-8CC0-852E348136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9d23c-bbd8-4a9d-bdc6-f0e65bbeacd5"/>
    <ds:schemaRef ds:uri="b487bced-9dcb-4901-8c0d-3173d64ce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7A626D-7D4B-41D8-8461-DA266BEB99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Cover</vt:lpstr>
      <vt:lpstr>Pre guidance&gt;&gt;</vt:lpstr>
      <vt:lpstr>OP_Liquor_Old</vt:lpstr>
      <vt:lpstr>Energy_G_Old</vt:lpstr>
      <vt:lpstr>New guidance&gt;&gt;</vt:lpstr>
      <vt:lpstr>OP_Liquor_New</vt:lpstr>
      <vt:lpstr>Energy_G_New</vt:lpstr>
      <vt:lpstr>Calculations&gt;&gt;</vt:lpstr>
      <vt:lpstr>Adjustment to model data</vt:lpstr>
      <vt:lpstr>Output&gt;&gt;</vt:lpstr>
      <vt:lpstr>F_Outputs_Old</vt:lpstr>
      <vt:lpstr>F_Outputs_New</vt:lpstr>
      <vt:lpstr>Energy_G_New!Print_Area</vt:lpstr>
      <vt:lpstr>Energy_G_Old!Print_Area</vt:lpstr>
      <vt:lpstr>OP_Liquor_New!Print_Area</vt:lpstr>
      <vt:lpstr>OP_Liquor_Old!Print_Area</vt:lpstr>
      <vt:lpstr>'Adjustment to model data'!Print_Titles</vt:lpstr>
      <vt:lpstr>OP_Liquor_New!Z_1B259DF3_2D8D_4DFB_A9C4_F29F1CEBD105_.wvu.PrintArea</vt:lpstr>
      <vt:lpstr>OP_Liquor_Old!Z_1B259DF3_2D8D_4DFB_A9C4_F29F1CEBD105_.wvu.PrintArea</vt:lpstr>
      <vt:lpstr>OP_Liquor_New!Z_71BC5093_C9C1_4AA0_864A_AADBDC96B3C1_.wvu.PrintArea</vt:lpstr>
      <vt:lpstr>OP_Liquor_Old!Z_71BC5093_C9C1_4AA0_864A_AADBDC96B3C1_.wvu.PrintArea</vt:lpstr>
    </vt:vector>
  </TitlesOfParts>
  <Manager/>
  <Company>Ofwat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Whitmarsh</dc:creator>
  <cp:keywords/>
  <dc:description/>
  <cp:lastModifiedBy>Charlotte Beale</cp:lastModifiedBy>
  <cp:revision/>
  <dcterms:created xsi:type="dcterms:W3CDTF">2021-11-16T14:15:28Z</dcterms:created>
  <dcterms:modified xsi:type="dcterms:W3CDTF">2022-07-15T11:27:07Z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0x010100106D331A18386D4BA65D0138479B2470</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1891;#PR24|bcdc3592-0f2d-4837-9440-81dad016d34e</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SharedWithUsers">
    <vt:lpwstr>2750;#Chona Labor;#7121;#Roshni Natali;#15463;#Charlotte Bevan;#33;#Robert Lee;#19;#Christopher Pepper</vt:lpwstr>
  </property>
  <property fmtid="{D5CDD505-2E9C-101B-9397-08002B2CF9AE}" pid="14" name="CofWorkbookId">
    <vt:lpwstr>f9b874d8-99ee-45f8-8b15-1ce0e31acce2</vt:lpwstr>
  </property>
</Properties>
</file>